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80" windowWidth="11100" windowHeight="5472" tabRatio="911" activeTab="0"/>
  </bookViews>
  <sheets>
    <sheet name="(ADM) PAV. TÉRREO" sheetId="1" r:id="rId1"/>
    <sheet name="(SLAULA) PAV. TÉRREO" sheetId="2" r:id="rId2"/>
  </sheets>
  <definedNames>
    <definedName name="_xlnm.Print_Area" localSheetId="1">'(SLAULA) PAV. TÉRREO'!$A$1:$I$41</definedName>
    <definedName name="_xlnm.Print_Titles" localSheetId="1">'(SLAULA) PAV. TÉRREO'!$1:$7</definedName>
  </definedNames>
  <calcPr fullCalcOnLoad="1"/>
</workbook>
</file>

<file path=xl/sharedStrings.xml><?xml version="1.0" encoding="utf-8"?>
<sst xmlns="http://schemas.openxmlformats.org/spreadsheetml/2006/main" count="173" uniqueCount="71">
  <si>
    <t>UNIVERSIDADE FEDERAL DE GOIÁS</t>
  </si>
  <si>
    <t>Área:</t>
  </si>
  <si>
    <t>Data:</t>
  </si>
  <si>
    <t>Valor por (R$/m²):</t>
  </si>
  <si>
    <t>m</t>
  </si>
  <si>
    <t>m²</t>
  </si>
  <si>
    <t>CUSTO DA OBRA</t>
  </si>
  <si>
    <t>CUSTO TOTAL DA OBRA</t>
  </si>
  <si>
    <t>ITEM</t>
  </si>
  <si>
    <t>DESCRIÇÃO</t>
  </si>
  <si>
    <t>QUANT.</t>
  </si>
  <si>
    <t>UN.</t>
  </si>
  <si>
    <t>R$ MAT.</t>
  </si>
  <si>
    <t xml:space="preserve">R$ TOTAL </t>
  </si>
  <si>
    <t>%</t>
  </si>
  <si>
    <t>OBSERVAÇÕES</t>
  </si>
  <si>
    <t>A LICITANTE deverá apresentar um cronograma físico-financeiro que será analisado e aprovado pela UFG, caso venha a ser ela a contratada.</t>
  </si>
  <si>
    <t>Este orçamento levou em consideração as leis sociais.</t>
  </si>
  <si>
    <t>Este orçamento é meramente informativo. A relação dos serviços, assim como seus quantitativos e composições, é de inteira responsabilidade da empresa Contratada. O mesmo se aplica ao BDI.</t>
  </si>
  <si>
    <t>EQUIPAMENTOS PARA INSTALAÇÃO DE ALARME</t>
  </si>
  <si>
    <t>Foi deixado os espaços entre os itens na relação de material a pedido do cliente.</t>
  </si>
  <si>
    <t>MATERIAIS DE SINAL PARA SISTEMA DE ALARME, CAIXAS E EQUIPAMENTOS</t>
  </si>
  <si>
    <t>ELETROCALHA, ELETRODUTO E CONEXÕES PARA INSTALAÇÃO DO SISTEMA DE ALARME</t>
  </si>
  <si>
    <t>Sirene SPC12 Tom Grande 12V BR PKR Marca: PKR Modelo: SPC 12B Cor: Branca Potência: - Potência Sonora: 112db (1m), 120db (30cm) ou EQUIVALENTE</t>
  </si>
  <si>
    <t>Módulo de comunicação IP compativel com central EVO - PPA (UNIVERSAL) OU EQUIVALENTE (CONSULTAR MEMORIAL PARA ESPECIFICAÇÃO DETALHADA)</t>
  </si>
  <si>
    <t>BATERIA 12V, 7ª/20HZ - SELADA CYCLE USE: 14,4+15V, STANDBY:13,5-13,8V FABRICANTE DIAMEC OU EQUIVALENTE</t>
  </si>
  <si>
    <t>Fonte auxiliar com trafo de 1,5A, caixa de proteção e bateria 12V 7A</t>
  </si>
  <si>
    <t>Sensor Infravermelho, passivo digital, relé de estado sólido, modelo 476, detector de movimentos (ASP), com lentes fresnel, segmento lodif., temperatura entre 10°C + 50°C, cobertura de 11x11m com ângulo fr 110° padrão com blindagem metálica  RFI/EMI, 90g., com tampa e KEYSTONE RF. 45°</t>
  </si>
  <si>
    <t>Teclado MGE32LED com fio Formato Horizontal Mostra 32 zonas LED. LEDs separados de alarme, dormir, stay e desligado por partição e um LED StayD Atualiza firmware via 306USB e WinLoad 1 entrada de zona. Configura aviso de zona independente
8 botões de ação um toque. 3 pânicos acionados pelo teclado. Luz de fundo ajustável. Conectado a 4 fios da expansão BUS
ou equivalente</t>
  </si>
  <si>
    <t>Processo:</t>
  </si>
  <si>
    <t>R$ M.O.</t>
  </si>
  <si>
    <t>R$ SERVIÇO</t>
  </si>
  <si>
    <t>Cabo cci 50-3 -3pares - 24AWG</t>
  </si>
  <si>
    <t xml:space="preserve">  CEGEF - Centro de Gestão do Espaço Físico</t>
  </si>
  <si>
    <t>und</t>
  </si>
  <si>
    <t xml:space="preserve">______________________
Fernando Melo Franco
Engenheiro Eletricista
CREA-GO 11.179/D-GO
</t>
  </si>
  <si>
    <t>Foi estimado um BDI de 25% para esta obra, entretanto, o custo do BDI de cada empresa é individual e deverá contemplar todos os serviços previstos no Edital e que não estão diretamente contemplados nos serviços discriminados na presente planilha.</t>
  </si>
  <si>
    <t xml:space="preserve">CENTRAL DE ALARME: CENTRAL DE ALARME MONITORADA 10 ZONAS PARADOX SPECTRA SP5500
5 ENTRADAS DE ZONA OU COM 10 COM ZONA DUPLA, EXPANSÍVEL A 32 ZONAS
SUPORTA MODO STAYD;EXPANSÍVEL ATÉ 16 PGMS;ENCAIXA-SE EM 20CM X 25,5CM X 7,6CM E 28CM X 76CM CAIXA DE METAL.
A CENTRAL DE ALARME SERÁ DE FABRICAÇÃO GEMINI, PARADOX OU EQUIVALENTE.
</t>
  </si>
  <si>
    <t>SISTEMA DE ALARME</t>
  </si>
  <si>
    <t>1.01</t>
  </si>
  <si>
    <t>1.02</t>
  </si>
  <si>
    <t>1.03</t>
  </si>
  <si>
    <t>1.04</t>
  </si>
  <si>
    <t>1.05</t>
  </si>
  <si>
    <t>1.06</t>
  </si>
  <si>
    <t>1.07</t>
  </si>
  <si>
    <t>2.01</t>
  </si>
  <si>
    <t>3.01</t>
  </si>
  <si>
    <t xml:space="preserve">CDS'S, DG'S, ACESSÓRIOS E SERVIÇOS </t>
  </si>
  <si>
    <t>4.01</t>
  </si>
  <si>
    <t>4.02</t>
  </si>
  <si>
    <t>4.03</t>
  </si>
  <si>
    <t>CONDULETE PVC X 3/4" S/TAMPA</t>
  </si>
  <si>
    <t>unid</t>
  </si>
  <si>
    <t>SINAPI</t>
  </si>
  <si>
    <t>73861/017</t>
  </si>
  <si>
    <t>CONDULETE PVC L 3/4" S/TAMPA</t>
  </si>
  <si>
    <t>73861/014</t>
  </si>
  <si>
    <t>Caixa 4X2X2  metalica de embutir em alvenaria.</t>
  </si>
  <si>
    <t>AGETOP</t>
  </si>
  <si>
    <t>070648</t>
  </si>
  <si>
    <t>ELETRODUTO DE PVC FLEXIVEL CORRUGADO DN 20MM (3/4")</t>
  </si>
  <si>
    <t>COTAÇÃO</t>
  </si>
  <si>
    <t xml:space="preserve">Endereço: </t>
  </si>
  <si>
    <t>RELAÇÃO DE MATERIAL: AGUAS LINDAS DE GOIÁS - BLOCO ADMINISTRAÇÃO PAV. TÉRREO</t>
  </si>
  <si>
    <t xml:space="preserve">CENTRAL DIGIPLEX EVO 48 ZONAS, 8 ZONAS NA PLACA (16 COM DUPLICAÇÃO DA ZONA); SUPORTA ATÉ 127 MÓDULOS DE EXPANSÃO BUS. CRIADA EM CONTROLE DE ACESSO , SUPORTA SÉRIE PCS, O MÓDULO IP (IP100) E VOICE MODULE (VDMP3), ATUALIZAÇÃO DE FIRMWARE VIA 307USB E WINLOAD, COMPÁTIVEL COM NEWARE V4.0 OU SUPERIOR, PGM 1 PODE SER USADO COMO ENTRADA DE FUMAÇA DE 2 FIOS, 1.7A FONTE CHAVEADA, 1 SAÍDA DE SIRENE SUPERVISIONADA. SE ENCAIXA EM UM 28CM X 28CM X 7,6 CM CAIXA METAL;
</t>
  </si>
  <si>
    <t>RELAÇÃO DE MATERIAL: AGUAS LINDAS DE GOIÁS - BLOCO SALA DE AULA PAV. TÉRREO</t>
  </si>
  <si>
    <t>CONDULETE PVC E 3/4" S/TAMPA</t>
  </si>
  <si>
    <t>Sinapi</t>
  </si>
  <si>
    <t>73861/008</t>
  </si>
  <si>
    <t>BDI (22%)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</si>
</sst>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0_);_(* \(#,##0.00\);_(* &quot;-&quot;???_);_(@_)"/>
    <numFmt numFmtId="180" formatCode="000000"/>
    <numFmt numFmtId="181" formatCode="d\ \ mmmm\,\ yyy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00%"/>
    <numFmt numFmtId="190" formatCode="0.0000%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_(&quot;R$ &quot;* #,##0.00_);_(&quot;R$ &quot;* \(#,##0.00\);_(&quot;R$ &quot;* \-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Garamond"/>
      <family val="1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" fontId="5" fillId="33" borderId="12" xfId="0" applyNumberFormat="1" applyFont="1" applyFill="1" applyBorder="1" applyAlignment="1">
      <alignment/>
    </xf>
    <xf numFmtId="10" fontId="5" fillId="33" borderId="12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5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justify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0" fontId="5" fillId="33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 vertical="justify" wrapText="1"/>
    </xf>
    <xf numFmtId="2" fontId="5" fillId="34" borderId="12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10" fontId="5" fillId="34" borderId="12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justify" wrapText="1"/>
    </xf>
    <xf numFmtId="2" fontId="5" fillId="35" borderId="12" xfId="0" applyNumberFormat="1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10" fontId="5" fillId="35" borderId="12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vertical="justify" wrapText="1"/>
    </xf>
    <xf numFmtId="2" fontId="4" fillId="36" borderId="12" xfId="0" applyNumberFormat="1" applyFont="1" applyFill="1" applyBorder="1" applyAlignment="1">
      <alignment horizontal="center" vertical="center"/>
    </xf>
    <xf numFmtId="190" fontId="4" fillId="36" borderId="12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right" vertical="justify" wrapText="1"/>
    </xf>
    <xf numFmtId="0" fontId="8" fillId="0" borderId="19" xfId="0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/>
    </xf>
    <xf numFmtId="2" fontId="4" fillId="36" borderId="0" xfId="0" applyNumberFormat="1" applyFont="1" applyFill="1" applyAlignment="1">
      <alignment/>
    </xf>
    <xf numFmtId="0" fontId="4" fillId="36" borderId="12" xfId="0" applyNumberFormat="1" applyFont="1" applyFill="1" applyBorder="1" applyAlignment="1">
      <alignment vertical="justify" wrapText="1"/>
    </xf>
    <xf numFmtId="0" fontId="4" fillId="36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14" fontId="47" fillId="0" borderId="18" xfId="0" applyNumberFormat="1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2" fontId="5" fillId="34" borderId="12" xfId="0" applyNumberFormat="1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43" fontId="10" fillId="0" borderId="12" xfId="66" applyNumberFormat="1" applyFont="1" applyFill="1" applyBorder="1" applyAlignment="1">
      <alignment vertical="center" wrapText="1"/>
    </xf>
    <xf numFmtId="49" fontId="10" fillId="0" borderId="18" xfId="0" applyNumberFormat="1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right"/>
    </xf>
    <xf numFmtId="43" fontId="10" fillId="0" borderId="12" xfId="66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right"/>
    </xf>
    <xf numFmtId="0" fontId="4" fillId="36" borderId="12" xfId="0" applyFont="1" applyFill="1" applyBorder="1" applyAlignment="1">
      <alignment horizont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/>
    </xf>
    <xf numFmtId="0" fontId="5" fillId="34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5" fillId="37" borderId="12" xfId="0" applyNumberFormat="1" applyFont="1" applyFill="1" applyBorder="1" applyAlignment="1">
      <alignment horizontal="center" vertical="center"/>
    </xf>
    <xf numFmtId="0" fontId="5" fillId="37" borderId="12" xfId="6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justify" wrapText="1"/>
    </xf>
    <xf numFmtId="0" fontId="0" fillId="0" borderId="0" xfId="0" applyFont="1" applyFill="1" applyAlignment="1">
      <alignment horizontal="center" vertical="justify" wrapText="1"/>
    </xf>
    <xf numFmtId="0" fontId="5" fillId="33" borderId="22" xfId="0" applyFont="1" applyFill="1" applyBorder="1" applyAlignment="1">
      <alignment horizontal="right" vertical="justify" wrapText="1"/>
    </xf>
    <xf numFmtId="0" fontId="5" fillId="33" borderId="19" xfId="0" applyFont="1" applyFill="1" applyBorder="1" applyAlignment="1">
      <alignment horizontal="right" vertical="justify" wrapText="1"/>
    </xf>
    <xf numFmtId="0" fontId="4" fillId="0" borderId="0" xfId="0" applyFont="1" applyFill="1" applyAlignment="1">
      <alignment horizontal="left" vertical="justify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justify" wrapText="1"/>
    </xf>
    <xf numFmtId="0" fontId="5" fillId="35" borderId="19" xfId="0" applyFont="1" applyFill="1" applyBorder="1" applyAlignment="1">
      <alignment horizontal="center" vertical="justify" wrapText="1"/>
    </xf>
    <xf numFmtId="0" fontId="5" fillId="35" borderId="18" xfId="0" applyFont="1" applyFill="1" applyBorder="1" applyAlignment="1">
      <alignment horizontal="center" vertical="justify" wrapText="1"/>
    </xf>
    <xf numFmtId="0" fontId="4" fillId="0" borderId="18" xfId="0" applyFont="1" applyFill="1" applyBorder="1" applyAlignment="1">
      <alignment horizontal="left" vertical="center"/>
    </xf>
    <xf numFmtId="1" fontId="4" fillId="0" borderId="12" xfId="0" applyNumberFormat="1" applyFont="1" applyFill="1" applyBorder="1" applyAlignment="1">
      <alignment horizontal="left" vertical="center"/>
    </xf>
    <xf numFmtId="49" fontId="10" fillId="36" borderId="18" xfId="52" applyNumberFormat="1" applyFont="1" applyFill="1" applyBorder="1" applyAlignment="1">
      <alignment horizontal="left" vertical="center"/>
      <protection/>
    </xf>
    <xf numFmtId="49" fontId="10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/>
    </xf>
    <xf numFmtId="2" fontId="4" fillId="33" borderId="0" xfId="0" applyNumberFormat="1" applyFont="1" applyFill="1" applyAlignment="1">
      <alignment horizontal="lef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42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6.8515625" style="12" customWidth="1"/>
    <col min="2" max="2" width="88.8515625" style="14" customWidth="1"/>
    <col min="3" max="3" width="8.00390625" style="85" customWidth="1"/>
    <col min="4" max="4" width="6.8515625" style="13" customWidth="1"/>
    <col min="5" max="5" width="9.7109375" style="13" customWidth="1"/>
    <col min="6" max="7" width="10.7109375" style="13" customWidth="1"/>
    <col min="8" max="9" width="11.00390625" style="13" bestFit="1" customWidth="1"/>
    <col min="10" max="10" width="12.57421875" style="13" customWidth="1"/>
    <col min="11" max="11" width="10.57421875" style="13" customWidth="1"/>
    <col min="12" max="12" width="8.8515625" style="13" customWidth="1"/>
  </cols>
  <sheetData>
    <row r="1" spans="1:12" ht="21">
      <c r="A1" s="20"/>
      <c r="B1" s="21"/>
      <c r="C1" s="94" t="s">
        <v>64</v>
      </c>
      <c r="D1" s="95"/>
      <c r="E1" s="95"/>
      <c r="F1" s="95"/>
      <c r="G1" s="95"/>
      <c r="H1" s="95"/>
      <c r="I1" s="96"/>
      <c r="J1" s="23"/>
      <c r="K1" s="23"/>
      <c r="L1" s="23"/>
    </row>
    <row r="2" spans="1:12" ht="21">
      <c r="A2" s="19"/>
      <c r="B2" s="24" t="s">
        <v>0</v>
      </c>
      <c r="C2" s="97" t="s">
        <v>63</v>
      </c>
      <c r="D2" s="98"/>
      <c r="E2" s="98"/>
      <c r="F2" s="98"/>
      <c r="G2" s="98"/>
      <c r="H2" s="98"/>
      <c r="I2" s="99"/>
      <c r="J2" s="23"/>
      <c r="K2" s="23"/>
      <c r="L2" s="23"/>
    </row>
    <row r="3" spans="1:12" ht="21">
      <c r="A3" s="19"/>
      <c r="B3" s="24" t="s">
        <v>33</v>
      </c>
      <c r="C3" s="78" t="s">
        <v>1</v>
      </c>
      <c r="D3" s="100"/>
      <c r="E3" s="100"/>
      <c r="F3" s="22" t="s">
        <v>5</v>
      </c>
      <c r="G3" s="48"/>
      <c r="H3" s="25" t="s">
        <v>2</v>
      </c>
      <c r="I3" s="56"/>
      <c r="J3" s="23"/>
      <c r="K3" s="23"/>
      <c r="L3" s="23"/>
    </row>
    <row r="4" spans="1:12" ht="21">
      <c r="A4" s="26"/>
      <c r="B4" s="27"/>
      <c r="C4" s="97" t="s">
        <v>3</v>
      </c>
      <c r="D4" s="98"/>
      <c r="E4" s="101"/>
      <c r="F4" s="102"/>
      <c r="G4" s="49"/>
      <c r="H4" s="45" t="s">
        <v>29</v>
      </c>
      <c r="I4" s="46"/>
      <c r="J4" s="23"/>
      <c r="K4" s="5">
        <v>0.899509090909091</v>
      </c>
      <c r="L4" s="23"/>
    </row>
    <row r="5" spans="1:12" ht="13.5" thickBot="1">
      <c r="A5" s="1"/>
      <c r="B5" s="2"/>
      <c r="C5" s="79"/>
      <c r="D5" s="3"/>
      <c r="E5" s="3"/>
      <c r="F5" s="3"/>
      <c r="G5" s="3"/>
      <c r="H5" s="3"/>
      <c r="I5" s="4"/>
      <c r="J5" s="5"/>
      <c r="K5" s="5"/>
      <c r="L5" s="5"/>
    </row>
    <row r="6" spans="1:12" ht="13.5" thickBot="1">
      <c r="A6" s="15" t="s">
        <v>8</v>
      </c>
      <c r="B6" s="16" t="s">
        <v>9</v>
      </c>
      <c r="C6" s="80" t="s">
        <v>10</v>
      </c>
      <c r="D6" s="17" t="s">
        <v>11</v>
      </c>
      <c r="E6" s="17" t="s">
        <v>30</v>
      </c>
      <c r="F6" s="17" t="s">
        <v>12</v>
      </c>
      <c r="G6" s="17" t="s">
        <v>31</v>
      </c>
      <c r="H6" s="17" t="s">
        <v>13</v>
      </c>
      <c r="I6" s="18" t="s">
        <v>14</v>
      </c>
      <c r="J6" s="28"/>
      <c r="K6" s="28"/>
      <c r="L6" s="28"/>
    </row>
    <row r="7" spans="1:12" ht="12.75">
      <c r="A7" s="37"/>
      <c r="B7" s="34" t="s">
        <v>38</v>
      </c>
      <c r="C7" s="81"/>
      <c r="D7" s="35"/>
      <c r="E7" s="35"/>
      <c r="F7" s="36"/>
      <c r="G7" s="36"/>
      <c r="H7" s="36">
        <f>H26</f>
        <v>17660.389999999996</v>
      </c>
      <c r="I7" s="38">
        <v>1</v>
      </c>
      <c r="J7" s="5"/>
      <c r="K7" s="6">
        <f>H7*0.899509090909091</f>
        <v>15885.681353999998</v>
      </c>
      <c r="L7" s="5"/>
    </row>
    <row r="8" spans="1:12" ht="12.75">
      <c r="A8" s="42">
        <v>1</v>
      </c>
      <c r="B8" s="30" t="s">
        <v>19</v>
      </c>
      <c r="C8" s="82"/>
      <c r="D8" s="31"/>
      <c r="E8" s="31"/>
      <c r="F8" s="32"/>
      <c r="G8" s="32"/>
      <c r="H8" s="32"/>
      <c r="I8" s="33"/>
      <c r="J8" s="5"/>
      <c r="K8" s="6"/>
      <c r="L8" s="5"/>
    </row>
    <row r="9" spans="1:12" ht="30">
      <c r="A9" s="43" t="s">
        <v>39</v>
      </c>
      <c r="B9" s="53" t="s">
        <v>27</v>
      </c>
      <c r="C9" s="86">
        <v>33</v>
      </c>
      <c r="D9" s="40" t="s">
        <v>34</v>
      </c>
      <c r="E9" s="55">
        <f>G9*0.1765</f>
        <v>8.51789</v>
      </c>
      <c r="F9" s="55">
        <f>G9*0.8535</f>
        <v>41.18991</v>
      </c>
      <c r="G9" s="44">
        <v>48.26</v>
      </c>
      <c r="H9" s="44">
        <f>G9*C9</f>
        <v>1592.58</v>
      </c>
      <c r="I9" s="41">
        <f>H9/$H$7</f>
        <v>0.09017807647509485</v>
      </c>
      <c r="J9" s="57" t="s">
        <v>62</v>
      </c>
      <c r="K9" s="52">
        <f>H9*0.899509090909091</f>
        <v>1432.5401880000002</v>
      </c>
      <c r="L9" s="51"/>
    </row>
    <row r="10" spans="1:12" ht="20.25">
      <c r="A10" s="43" t="s">
        <v>40</v>
      </c>
      <c r="B10" s="39" t="s">
        <v>23</v>
      </c>
      <c r="C10" s="86">
        <v>1</v>
      </c>
      <c r="D10" s="40" t="s">
        <v>34</v>
      </c>
      <c r="E10" s="55">
        <f aca="true" t="shared" si="0" ref="E10:E15">G10*0.1765</f>
        <v>80.30749999999999</v>
      </c>
      <c r="F10" s="55">
        <f aca="true" t="shared" si="1" ref="F10:F15">G10*0.8535</f>
        <v>388.34250000000003</v>
      </c>
      <c r="G10" s="44">
        <v>455</v>
      </c>
      <c r="H10" s="44">
        <f aca="true" t="shared" si="2" ref="H10:H15">G10*C10</f>
        <v>455</v>
      </c>
      <c r="I10" s="41">
        <f>H9/$H$7</f>
        <v>0.09017807647509485</v>
      </c>
      <c r="J10" s="106" t="s">
        <v>59</v>
      </c>
      <c r="K10" s="107">
        <v>72339</v>
      </c>
      <c r="L10" s="51"/>
    </row>
    <row r="11" spans="1:12" ht="40.5">
      <c r="A11" s="43" t="s">
        <v>41</v>
      </c>
      <c r="B11" s="39" t="s">
        <v>28</v>
      </c>
      <c r="C11" s="86">
        <v>4</v>
      </c>
      <c r="D11" s="40" t="s">
        <v>34</v>
      </c>
      <c r="E11" s="55">
        <f t="shared" si="0"/>
        <v>88.601235</v>
      </c>
      <c r="F11" s="55">
        <f t="shared" si="1"/>
        <v>428.448465</v>
      </c>
      <c r="G11" s="44">
        <v>501.99</v>
      </c>
      <c r="H11" s="44">
        <f t="shared" si="2"/>
        <v>2007.96</v>
      </c>
      <c r="I11" s="41">
        <f aca="true" t="shared" si="3" ref="I11:I24">H11/$H$7</f>
        <v>0.113698508356837</v>
      </c>
      <c r="J11" s="57" t="s">
        <v>62</v>
      </c>
      <c r="K11" s="52">
        <f>H11*0.899509090909091</f>
        <v>1806.1782741818186</v>
      </c>
      <c r="L11" s="51"/>
    </row>
    <row r="12" spans="1:12" ht="72">
      <c r="A12" s="43" t="s">
        <v>41</v>
      </c>
      <c r="B12" s="77" t="s">
        <v>65</v>
      </c>
      <c r="C12" s="86">
        <v>1</v>
      </c>
      <c r="D12" s="40" t="s">
        <v>34</v>
      </c>
      <c r="E12" s="55">
        <f t="shared" si="0"/>
        <v>343.64549999999997</v>
      </c>
      <c r="F12" s="55">
        <f t="shared" si="1"/>
        <v>1661.7645</v>
      </c>
      <c r="G12" s="44">
        <v>1947</v>
      </c>
      <c r="H12" s="44">
        <f>G12*C12</f>
        <v>1947</v>
      </c>
      <c r="I12" s="41">
        <f t="shared" si="3"/>
        <v>0.11024671595587643</v>
      </c>
      <c r="J12" s="57" t="s">
        <v>62</v>
      </c>
      <c r="K12" s="52"/>
      <c r="L12" s="51"/>
    </row>
    <row r="13" spans="1:12" ht="20.25">
      <c r="A13" s="43" t="s">
        <v>43</v>
      </c>
      <c r="B13" s="39" t="s">
        <v>24</v>
      </c>
      <c r="C13" s="86">
        <v>1</v>
      </c>
      <c r="D13" s="40" t="s">
        <v>34</v>
      </c>
      <c r="E13" s="55">
        <f t="shared" si="0"/>
        <v>113.31299999999999</v>
      </c>
      <c r="F13" s="55">
        <f t="shared" si="1"/>
        <v>547.947</v>
      </c>
      <c r="G13" s="44">
        <v>642</v>
      </c>
      <c r="H13" s="44">
        <f t="shared" si="2"/>
        <v>642</v>
      </c>
      <c r="I13" s="41">
        <f t="shared" si="3"/>
        <v>0.03635253808098236</v>
      </c>
      <c r="J13" s="57" t="s">
        <v>62</v>
      </c>
      <c r="K13" s="52"/>
      <c r="L13" s="51"/>
    </row>
    <row r="14" spans="1:12" ht="12.75">
      <c r="A14" s="43" t="s">
        <v>44</v>
      </c>
      <c r="B14" s="39" t="s">
        <v>25</v>
      </c>
      <c r="C14" s="86">
        <v>1</v>
      </c>
      <c r="D14" s="40" t="s">
        <v>34</v>
      </c>
      <c r="E14" s="55">
        <f t="shared" si="0"/>
        <v>37.18855</v>
      </c>
      <c r="F14" s="55">
        <f t="shared" si="1"/>
        <v>179.83245</v>
      </c>
      <c r="G14" s="44">
        <v>210.7</v>
      </c>
      <c r="H14" s="44">
        <f t="shared" si="2"/>
        <v>210.7</v>
      </c>
      <c r="I14" s="41">
        <f t="shared" si="3"/>
        <v>0.011930653853057607</v>
      </c>
      <c r="J14" s="57" t="s">
        <v>62</v>
      </c>
      <c r="K14" s="52">
        <f>H14*0.899509090909091</f>
        <v>189.52656545454548</v>
      </c>
      <c r="L14" s="51"/>
    </row>
    <row r="15" spans="1:12" ht="12.75">
      <c r="A15" s="43" t="s">
        <v>45</v>
      </c>
      <c r="B15" s="39" t="s">
        <v>26</v>
      </c>
      <c r="C15" s="86">
        <v>1</v>
      </c>
      <c r="D15" s="40" t="s">
        <v>34</v>
      </c>
      <c r="E15" s="55">
        <f t="shared" si="0"/>
        <v>33.402625</v>
      </c>
      <c r="F15" s="55">
        <f t="shared" si="1"/>
        <v>161.524875</v>
      </c>
      <c r="G15" s="44">
        <v>189.25</v>
      </c>
      <c r="H15" s="44">
        <f t="shared" si="2"/>
        <v>189.25</v>
      </c>
      <c r="I15" s="41">
        <f t="shared" si="3"/>
        <v>0.010716071389136935</v>
      </c>
      <c r="J15" s="57" t="s">
        <v>62</v>
      </c>
      <c r="K15" s="52">
        <f>H15*0.899509090909091</f>
        <v>170.2320954545455</v>
      </c>
      <c r="L15" s="51"/>
    </row>
    <row r="16" spans="1:12" ht="12.75">
      <c r="A16" s="42">
        <v>2</v>
      </c>
      <c r="B16" s="30" t="s">
        <v>21</v>
      </c>
      <c r="C16" s="83"/>
      <c r="D16" s="69"/>
      <c r="E16" s="69"/>
      <c r="F16" s="70"/>
      <c r="G16" s="70"/>
      <c r="H16" s="70"/>
      <c r="I16" s="72"/>
      <c r="J16" s="58"/>
      <c r="K16" s="6"/>
      <c r="L16" s="5"/>
    </row>
    <row r="17" spans="1:12" ht="12.75">
      <c r="A17" s="43" t="s">
        <v>46</v>
      </c>
      <c r="B17" s="39" t="s">
        <v>32</v>
      </c>
      <c r="C17" s="86">
        <v>3100</v>
      </c>
      <c r="D17" s="40" t="s">
        <v>4</v>
      </c>
      <c r="E17" s="55">
        <f>G17*0.15</f>
        <v>0.3525</v>
      </c>
      <c r="F17" s="55">
        <f>G17*0.85</f>
        <v>1.9975</v>
      </c>
      <c r="G17" s="44">
        <v>2.35</v>
      </c>
      <c r="H17" s="44">
        <f>G17*C17</f>
        <v>7285</v>
      </c>
      <c r="I17" s="41">
        <f t="shared" si="3"/>
        <v>0.41250504660429366</v>
      </c>
      <c r="J17" s="106" t="s">
        <v>59</v>
      </c>
      <c r="K17" s="107">
        <v>70603</v>
      </c>
      <c r="L17" s="51"/>
    </row>
    <row r="18" spans="1:12" ht="12.75">
      <c r="A18" s="63" t="s">
        <v>49</v>
      </c>
      <c r="B18" s="64" t="s">
        <v>58</v>
      </c>
      <c r="C18" s="87">
        <v>4</v>
      </c>
      <c r="D18" s="71" t="s">
        <v>53</v>
      </c>
      <c r="E18" s="68">
        <v>3.65</v>
      </c>
      <c r="F18" s="68">
        <v>1.18</v>
      </c>
      <c r="G18" s="44">
        <f>E18+F18</f>
        <v>4.83</v>
      </c>
      <c r="H18" s="44">
        <f>G18*C18</f>
        <v>19.32</v>
      </c>
      <c r="I18" s="41">
        <f>H18/$H$7</f>
        <v>0.0010939735758949834</v>
      </c>
      <c r="J18" s="66" t="s">
        <v>59</v>
      </c>
      <c r="K18" s="67" t="s">
        <v>60</v>
      </c>
      <c r="L18" s="5"/>
    </row>
    <row r="19" spans="1:12" ht="12.75">
      <c r="A19" s="42">
        <v>3</v>
      </c>
      <c r="B19" s="30" t="s">
        <v>22</v>
      </c>
      <c r="C19" s="83"/>
      <c r="D19" s="69"/>
      <c r="E19" s="69"/>
      <c r="F19" s="70"/>
      <c r="G19" s="70"/>
      <c r="H19" s="70"/>
      <c r="I19" s="73"/>
      <c r="J19" s="58"/>
      <c r="K19" s="6"/>
      <c r="L19" s="5"/>
    </row>
    <row r="20" spans="1:12" ht="12.75">
      <c r="A20" s="63" t="s">
        <v>47</v>
      </c>
      <c r="B20" s="74" t="s">
        <v>61</v>
      </c>
      <c r="C20" s="87">
        <v>650</v>
      </c>
      <c r="D20" s="75" t="s">
        <v>4</v>
      </c>
      <c r="E20" s="50">
        <f>G20*0.15</f>
        <v>0.6629999999999999</v>
      </c>
      <c r="F20" s="65">
        <f>G20*0.85</f>
        <v>3.7569999999999997</v>
      </c>
      <c r="G20" s="50">
        <v>4.42</v>
      </c>
      <c r="H20" s="50">
        <f>G20*C20</f>
        <v>2873</v>
      </c>
      <c r="I20" s="41">
        <f>H20/$H$7</f>
        <v>0.16268043910695068</v>
      </c>
      <c r="J20" s="66" t="s">
        <v>54</v>
      </c>
      <c r="K20" s="76">
        <v>72934</v>
      </c>
      <c r="L20" s="5"/>
    </row>
    <row r="21" spans="1:12" ht="12.75">
      <c r="A21" s="42">
        <v>4</v>
      </c>
      <c r="B21" s="61" t="s">
        <v>48</v>
      </c>
      <c r="C21" s="83"/>
      <c r="D21" s="69"/>
      <c r="E21" s="69"/>
      <c r="F21" s="69"/>
      <c r="G21" s="69"/>
      <c r="H21" s="69"/>
      <c r="I21" s="72"/>
      <c r="J21" s="62"/>
      <c r="K21" s="59"/>
      <c r="L21" s="60"/>
    </row>
    <row r="22" spans="1:12" ht="12.75">
      <c r="A22" s="63" t="s">
        <v>49</v>
      </c>
      <c r="B22" s="64" t="s">
        <v>52</v>
      </c>
      <c r="C22" s="87">
        <v>1</v>
      </c>
      <c r="D22" s="71" t="s">
        <v>53</v>
      </c>
      <c r="E22" s="68">
        <f>G22*0.15</f>
        <v>2.223</v>
      </c>
      <c r="F22" s="68">
        <f>G22*0.85</f>
        <v>12.597</v>
      </c>
      <c r="G22" s="44">
        <v>14.82</v>
      </c>
      <c r="H22" s="44">
        <f>G22*C22</f>
        <v>14.82</v>
      </c>
      <c r="I22" s="41">
        <f>H22/$H$7</f>
        <v>0.0008391660659815555</v>
      </c>
      <c r="J22" s="108" t="s">
        <v>68</v>
      </c>
      <c r="K22" s="109" t="s">
        <v>55</v>
      </c>
      <c r="L22" s="60"/>
    </row>
    <row r="23" spans="1:12" ht="12.75">
      <c r="A23" s="63" t="s">
        <v>50</v>
      </c>
      <c r="B23" s="64" t="s">
        <v>67</v>
      </c>
      <c r="C23" s="87">
        <v>38</v>
      </c>
      <c r="D23" s="71" t="s">
        <v>53</v>
      </c>
      <c r="E23" s="68">
        <f>G23*0.15</f>
        <v>1.503</v>
      </c>
      <c r="F23" s="68">
        <f>G23*0.85</f>
        <v>8.517</v>
      </c>
      <c r="G23" s="44">
        <v>10.02</v>
      </c>
      <c r="H23" s="44">
        <f>G23*C23</f>
        <v>380.76</v>
      </c>
      <c r="I23" s="41">
        <f>H23/$H$7</f>
        <v>0.021560112772141503</v>
      </c>
      <c r="J23" s="108" t="s">
        <v>68</v>
      </c>
      <c r="K23" s="110" t="s">
        <v>69</v>
      </c>
      <c r="L23" s="5"/>
    </row>
    <row r="24" spans="1:12" ht="12.75">
      <c r="A24" s="63" t="s">
        <v>51</v>
      </c>
      <c r="B24" s="64" t="s">
        <v>56</v>
      </c>
      <c r="C24" s="87">
        <v>4</v>
      </c>
      <c r="D24" s="71" t="s">
        <v>53</v>
      </c>
      <c r="E24" s="68">
        <f>G24*0.15</f>
        <v>1.6125</v>
      </c>
      <c r="F24" s="68">
        <f>G24*0.85</f>
        <v>9.1375</v>
      </c>
      <c r="G24" s="44">
        <v>10.75</v>
      </c>
      <c r="H24" s="44">
        <f>G24*C24</f>
        <v>43</v>
      </c>
      <c r="I24" s="41">
        <f t="shared" si="3"/>
        <v>0.0024348273169505323</v>
      </c>
      <c r="J24" s="108" t="s">
        <v>68</v>
      </c>
      <c r="K24" s="109" t="s">
        <v>57</v>
      </c>
      <c r="L24" s="5"/>
    </row>
    <row r="25" spans="1:12" ht="12.75">
      <c r="A25" s="103"/>
      <c r="B25" s="104"/>
      <c r="C25" s="104"/>
      <c r="D25" s="104"/>
      <c r="E25" s="104"/>
      <c r="F25" s="104"/>
      <c r="G25" s="104"/>
      <c r="H25" s="104"/>
      <c r="I25" s="105"/>
      <c r="J25" s="5"/>
      <c r="K25" s="6"/>
      <c r="L25" s="5"/>
    </row>
    <row r="26" spans="1:12" ht="12.75">
      <c r="A26" s="91" t="s">
        <v>6</v>
      </c>
      <c r="B26" s="92"/>
      <c r="C26" s="92"/>
      <c r="D26" s="92"/>
      <c r="E26" s="92"/>
      <c r="F26" s="92"/>
      <c r="G26" s="47"/>
      <c r="H26" s="7">
        <f>SUM(H9:H24)</f>
        <v>17660.389999999996</v>
      </c>
      <c r="I26" s="29">
        <f>SUM(I9:I24)</f>
        <v>1.0644142060282928</v>
      </c>
      <c r="J26" s="5"/>
      <c r="K26" s="5" t="e">
        <f>#REF!*0.25</f>
        <v>#REF!</v>
      </c>
      <c r="L26" s="5"/>
    </row>
    <row r="27" spans="1:12" ht="12.75">
      <c r="A27" s="91" t="s">
        <v>70</v>
      </c>
      <c r="B27" s="92"/>
      <c r="C27" s="92"/>
      <c r="D27" s="92"/>
      <c r="E27" s="92"/>
      <c r="F27" s="92"/>
      <c r="G27" s="47"/>
      <c r="H27" s="7">
        <f>H26*0.22</f>
        <v>3885.285799999999</v>
      </c>
      <c r="I27" s="8"/>
      <c r="J27" s="5"/>
      <c r="K27" s="5"/>
      <c r="L27" s="5"/>
    </row>
    <row r="28" spans="1:12" ht="12.75">
      <c r="A28" s="91" t="s">
        <v>7</v>
      </c>
      <c r="B28" s="92"/>
      <c r="C28" s="92"/>
      <c r="D28" s="92"/>
      <c r="E28" s="92"/>
      <c r="F28" s="92"/>
      <c r="G28" s="47"/>
      <c r="H28" s="7">
        <f>H26+H27</f>
        <v>21545.675799999994</v>
      </c>
      <c r="I28" s="8"/>
      <c r="J28" s="5"/>
      <c r="K28" s="5"/>
      <c r="L28" s="5" t="e">
        <f>K26/369</f>
        <v>#REF!</v>
      </c>
    </row>
    <row r="29" spans="1:12" ht="12.75">
      <c r="A29" s="9"/>
      <c r="B29" s="10"/>
      <c r="C29" s="84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9"/>
      <c r="B30" s="10" t="s">
        <v>15</v>
      </c>
      <c r="C30" s="84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11">
        <v>1</v>
      </c>
      <c r="B31" s="93" t="s">
        <v>16</v>
      </c>
      <c r="C31" s="93"/>
      <c r="D31" s="93"/>
      <c r="E31" s="93"/>
      <c r="F31" s="93"/>
      <c r="G31" s="93"/>
      <c r="H31" s="93"/>
      <c r="I31" s="93"/>
      <c r="L31" s="13">
        <v>829813.008983699</v>
      </c>
    </row>
    <row r="32" spans="1:9" ht="12.75">
      <c r="A32" s="11">
        <v>2</v>
      </c>
      <c r="B32" s="88" t="s">
        <v>17</v>
      </c>
      <c r="C32" s="88"/>
      <c r="D32" s="88"/>
      <c r="E32" s="88"/>
      <c r="F32" s="88"/>
      <c r="G32" s="88"/>
      <c r="H32" s="88"/>
      <c r="I32" s="88"/>
    </row>
    <row r="33" spans="1:9" ht="12.75">
      <c r="A33" s="11">
        <v>3</v>
      </c>
      <c r="B33" s="88" t="s">
        <v>18</v>
      </c>
      <c r="C33" s="88"/>
      <c r="D33" s="88"/>
      <c r="E33" s="88"/>
      <c r="F33" s="88"/>
      <c r="G33" s="88"/>
      <c r="H33" s="88"/>
      <c r="I33" s="88"/>
    </row>
    <row r="34" spans="1:9" ht="12.75">
      <c r="A34" s="11">
        <v>4</v>
      </c>
      <c r="B34" s="88" t="s">
        <v>36</v>
      </c>
      <c r="C34" s="88"/>
      <c r="D34" s="88"/>
      <c r="E34" s="88"/>
      <c r="F34" s="88"/>
      <c r="G34" s="88"/>
      <c r="H34" s="88"/>
      <c r="I34" s="88"/>
    </row>
    <row r="35" spans="1:9" ht="12.75">
      <c r="A35" s="11">
        <v>5</v>
      </c>
      <c r="B35" s="10" t="s">
        <v>20</v>
      </c>
      <c r="C35" s="84"/>
      <c r="D35" s="5"/>
      <c r="E35" s="5"/>
      <c r="F35" s="5"/>
      <c r="G35" s="5"/>
      <c r="H35" s="5"/>
      <c r="I35" s="5"/>
    </row>
    <row r="36" spans="1:9" ht="12.75">
      <c r="A36" s="11"/>
      <c r="B36" s="10"/>
      <c r="C36" s="84"/>
      <c r="D36" s="5"/>
      <c r="E36" s="5"/>
      <c r="F36" s="5"/>
      <c r="G36" s="5"/>
      <c r="H36" s="5"/>
      <c r="I36" s="5"/>
    </row>
    <row r="37" spans="1:9" ht="12.75">
      <c r="A37" s="11"/>
      <c r="B37" s="10"/>
      <c r="C37" s="84"/>
      <c r="D37" s="5"/>
      <c r="E37" s="5"/>
      <c r="F37" s="5"/>
      <c r="G37" s="5"/>
      <c r="H37" s="5"/>
      <c r="I37" s="5"/>
    </row>
    <row r="38" spans="1:9" ht="12.75">
      <c r="A38" s="11"/>
      <c r="B38" s="10"/>
      <c r="C38" s="84"/>
      <c r="D38" s="5"/>
      <c r="E38" s="5"/>
      <c r="F38" s="5"/>
      <c r="G38" s="5"/>
      <c r="H38" s="5"/>
      <c r="I38" s="5"/>
    </row>
    <row r="39" spans="2:8" ht="12.75">
      <c r="B39" s="89" t="s">
        <v>35</v>
      </c>
      <c r="C39" s="90"/>
      <c r="D39" s="90"/>
      <c r="E39" s="90"/>
      <c r="F39" s="90"/>
      <c r="G39" s="90"/>
      <c r="H39" s="90"/>
    </row>
    <row r="40" spans="2:8" ht="12.75">
      <c r="B40" s="90"/>
      <c r="C40" s="90"/>
      <c r="D40" s="90"/>
      <c r="E40" s="90"/>
      <c r="F40" s="90"/>
      <c r="G40" s="90"/>
      <c r="H40" s="90"/>
    </row>
    <row r="41" spans="2:8" ht="12.75">
      <c r="B41" s="90"/>
      <c r="C41" s="90"/>
      <c r="D41" s="90"/>
      <c r="E41" s="90"/>
      <c r="F41" s="90"/>
      <c r="G41" s="90"/>
      <c r="H41" s="90"/>
    </row>
    <row r="42" spans="2:8" ht="12.75">
      <c r="B42" s="90"/>
      <c r="C42" s="90"/>
      <c r="D42" s="90"/>
      <c r="E42" s="90"/>
      <c r="F42" s="90"/>
      <c r="G42" s="90"/>
      <c r="H42" s="90"/>
    </row>
  </sheetData>
  <sheetProtection/>
  <mergeCells count="14">
    <mergeCell ref="C1:I1"/>
    <mergeCell ref="C2:I2"/>
    <mergeCell ref="D3:E3"/>
    <mergeCell ref="C4:D4"/>
    <mergeCell ref="E4:F4"/>
    <mergeCell ref="A25:I25"/>
    <mergeCell ref="B34:I34"/>
    <mergeCell ref="B39:H42"/>
    <mergeCell ref="A26:F26"/>
    <mergeCell ref="A27:F27"/>
    <mergeCell ref="A28:F28"/>
    <mergeCell ref="B31:I31"/>
    <mergeCell ref="B32:I32"/>
    <mergeCell ref="B33:I3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6.8515625" style="12" customWidth="1"/>
    <col min="2" max="2" width="88.8515625" style="14" customWidth="1"/>
    <col min="3" max="3" width="8.00390625" style="85" customWidth="1"/>
    <col min="4" max="4" width="6.8515625" style="13" customWidth="1"/>
    <col min="5" max="5" width="9.7109375" style="13" customWidth="1"/>
    <col min="6" max="7" width="10.7109375" style="13" customWidth="1"/>
    <col min="8" max="9" width="11.00390625" style="13" bestFit="1" customWidth="1"/>
    <col min="10" max="10" width="12.57421875" style="13" customWidth="1"/>
    <col min="11" max="11" width="10.57421875" style="13" customWidth="1"/>
    <col min="12" max="16384" width="9.140625" style="13" customWidth="1"/>
  </cols>
  <sheetData>
    <row r="1" spans="1:9" s="23" customFormat="1" ht="24" customHeight="1">
      <c r="A1" s="20"/>
      <c r="B1" s="21"/>
      <c r="C1" s="94" t="s">
        <v>66</v>
      </c>
      <c r="D1" s="95"/>
      <c r="E1" s="95"/>
      <c r="F1" s="95"/>
      <c r="G1" s="95"/>
      <c r="H1" s="95"/>
      <c r="I1" s="96"/>
    </row>
    <row r="2" spans="1:9" s="23" customFormat="1" ht="21" customHeight="1">
      <c r="A2" s="19"/>
      <c r="B2" s="24" t="s">
        <v>0</v>
      </c>
      <c r="C2" s="97" t="s">
        <v>63</v>
      </c>
      <c r="D2" s="98"/>
      <c r="E2" s="98"/>
      <c r="F2" s="98"/>
      <c r="G2" s="98"/>
      <c r="H2" s="98"/>
      <c r="I2" s="99"/>
    </row>
    <row r="3" spans="1:9" s="23" customFormat="1" ht="21">
      <c r="A3" s="19"/>
      <c r="B3" s="24" t="s">
        <v>33</v>
      </c>
      <c r="C3" s="78" t="s">
        <v>1</v>
      </c>
      <c r="D3" s="100"/>
      <c r="E3" s="100"/>
      <c r="F3" s="22" t="s">
        <v>5</v>
      </c>
      <c r="G3" s="48"/>
      <c r="H3" s="25" t="s">
        <v>2</v>
      </c>
      <c r="I3" s="56"/>
    </row>
    <row r="4" spans="1:11" s="23" customFormat="1" ht="12" customHeight="1">
      <c r="A4" s="26"/>
      <c r="B4" s="27"/>
      <c r="C4" s="97" t="s">
        <v>3</v>
      </c>
      <c r="D4" s="98"/>
      <c r="E4" s="101"/>
      <c r="F4" s="102"/>
      <c r="G4" s="49"/>
      <c r="H4" s="45" t="s">
        <v>29</v>
      </c>
      <c r="I4" s="46"/>
      <c r="K4" s="5">
        <v>0.899509090909091</v>
      </c>
    </row>
    <row r="5" spans="1:9" s="5" customFormat="1" ht="12" customHeight="1" thickBot="1">
      <c r="A5" s="1"/>
      <c r="B5" s="2"/>
      <c r="C5" s="79"/>
      <c r="D5" s="3"/>
      <c r="E5" s="3"/>
      <c r="F5" s="3"/>
      <c r="G5" s="3"/>
      <c r="H5" s="3"/>
      <c r="I5" s="4"/>
    </row>
    <row r="6" spans="1:9" s="28" customFormat="1" ht="12" customHeight="1" thickBot="1">
      <c r="A6" s="15" t="s">
        <v>8</v>
      </c>
      <c r="B6" s="16" t="s">
        <v>9</v>
      </c>
      <c r="C6" s="80" t="s">
        <v>10</v>
      </c>
      <c r="D6" s="17" t="s">
        <v>11</v>
      </c>
      <c r="E6" s="17" t="s">
        <v>30</v>
      </c>
      <c r="F6" s="17" t="s">
        <v>12</v>
      </c>
      <c r="G6" s="17" t="s">
        <v>31</v>
      </c>
      <c r="H6" s="17" t="s">
        <v>13</v>
      </c>
      <c r="I6" s="18" t="s">
        <v>14</v>
      </c>
    </row>
    <row r="7" spans="1:11" s="5" customFormat="1" ht="12" customHeight="1">
      <c r="A7" s="37"/>
      <c r="B7" s="34" t="s">
        <v>38</v>
      </c>
      <c r="C7" s="81"/>
      <c r="D7" s="35"/>
      <c r="E7" s="35"/>
      <c r="F7" s="36"/>
      <c r="G7" s="36"/>
      <c r="H7" s="36">
        <f>H25</f>
        <v>12386.77</v>
      </c>
      <c r="I7" s="38">
        <v>1</v>
      </c>
      <c r="K7" s="6">
        <f>H7*0.899509090909091</f>
        <v>11142.012222000001</v>
      </c>
    </row>
    <row r="8" spans="1:11" s="5" customFormat="1" ht="12" customHeight="1">
      <c r="A8" s="42">
        <v>1</v>
      </c>
      <c r="B8" s="30" t="s">
        <v>19</v>
      </c>
      <c r="C8" s="82"/>
      <c r="D8" s="31"/>
      <c r="E8" s="31"/>
      <c r="F8" s="32"/>
      <c r="G8" s="32"/>
      <c r="H8" s="32"/>
      <c r="I8" s="33"/>
      <c r="K8" s="6"/>
    </row>
    <row r="9" spans="1:11" s="51" customFormat="1" ht="30">
      <c r="A9" s="43" t="s">
        <v>39</v>
      </c>
      <c r="B9" s="53" t="s">
        <v>27</v>
      </c>
      <c r="C9" s="86">
        <v>16</v>
      </c>
      <c r="D9" s="40" t="s">
        <v>34</v>
      </c>
      <c r="E9" s="55">
        <f>G9*0.1765</f>
        <v>8.51789</v>
      </c>
      <c r="F9" s="55">
        <f>G9*0.8535</f>
        <v>41.18991</v>
      </c>
      <c r="G9" s="44">
        <v>48.26</v>
      </c>
      <c r="H9" s="44">
        <f>G9*C9</f>
        <v>772.16</v>
      </c>
      <c r="I9" s="41">
        <f>H9/$H$7</f>
        <v>0.0623374778089849</v>
      </c>
      <c r="J9" s="57" t="s">
        <v>62</v>
      </c>
      <c r="K9" s="52">
        <f>H9*0.899509090909091</f>
        <v>694.5649396363638</v>
      </c>
    </row>
    <row r="10" spans="1:11" s="51" customFormat="1" ht="26.25" customHeight="1">
      <c r="A10" s="43" t="s">
        <v>40</v>
      </c>
      <c r="B10" s="39" t="s">
        <v>23</v>
      </c>
      <c r="C10" s="86">
        <v>1</v>
      </c>
      <c r="D10" s="40" t="s">
        <v>34</v>
      </c>
      <c r="E10" s="55">
        <f aca="true" t="shared" si="0" ref="E10:E15">G10*0.1765</f>
        <v>80.30749999999999</v>
      </c>
      <c r="F10" s="55">
        <f aca="true" t="shared" si="1" ref="F10:F15">G10*0.8535</f>
        <v>388.34250000000003</v>
      </c>
      <c r="G10" s="44">
        <v>455</v>
      </c>
      <c r="H10" s="44">
        <f aca="true" t="shared" si="2" ref="H10:H15">G10*C10</f>
        <v>455</v>
      </c>
      <c r="I10" s="41">
        <f>H9/$H$7</f>
        <v>0.0623374778089849</v>
      </c>
      <c r="J10" s="106" t="s">
        <v>59</v>
      </c>
      <c r="K10" s="107">
        <v>72339</v>
      </c>
    </row>
    <row r="11" spans="1:11" s="51" customFormat="1" ht="48" customHeight="1">
      <c r="A11" s="43" t="s">
        <v>41</v>
      </c>
      <c r="B11" s="39" t="s">
        <v>28</v>
      </c>
      <c r="C11" s="86">
        <v>2</v>
      </c>
      <c r="D11" s="40" t="s">
        <v>34</v>
      </c>
      <c r="E11" s="55">
        <f t="shared" si="0"/>
        <v>88.601235</v>
      </c>
      <c r="F11" s="55">
        <f t="shared" si="1"/>
        <v>428.448465</v>
      </c>
      <c r="G11" s="44">
        <v>501.99</v>
      </c>
      <c r="H11" s="44">
        <f t="shared" si="2"/>
        <v>1003.98</v>
      </c>
      <c r="I11" s="41">
        <f aca="true" t="shared" si="3" ref="I11:I23">H11/$H$7</f>
        <v>0.08105260693465689</v>
      </c>
      <c r="J11" s="57" t="s">
        <v>62</v>
      </c>
      <c r="K11" s="52">
        <f>H11*0.899509090909091</f>
        <v>903.0891370909093</v>
      </c>
    </row>
    <row r="12" spans="1:11" s="51" customFormat="1" ht="60.75">
      <c r="A12" s="43" t="s">
        <v>42</v>
      </c>
      <c r="B12" s="54" t="s">
        <v>37</v>
      </c>
      <c r="C12" s="86">
        <v>1</v>
      </c>
      <c r="D12" s="40" t="s">
        <v>34</v>
      </c>
      <c r="E12" s="55">
        <f t="shared" si="0"/>
        <v>343.64549999999997</v>
      </c>
      <c r="F12" s="55">
        <f t="shared" si="1"/>
        <v>1661.7645</v>
      </c>
      <c r="G12" s="44">
        <v>1947</v>
      </c>
      <c r="H12" s="44">
        <f>G12*C12</f>
        <v>1947</v>
      </c>
      <c r="I12" s="41">
        <f t="shared" si="3"/>
        <v>0.15718383404228867</v>
      </c>
      <c r="J12" s="57" t="s">
        <v>62</v>
      </c>
      <c r="K12" s="52">
        <f>H12*0.899509090909091</f>
        <v>1751.3442000000002</v>
      </c>
    </row>
    <row r="13" spans="1:11" s="51" customFormat="1" ht="23.25" customHeight="1">
      <c r="A13" s="43" t="s">
        <v>43</v>
      </c>
      <c r="B13" s="39" t="s">
        <v>24</v>
      </c>
      <c r="C13" s="86">
        <v>1</v>
      </c>
      <c r="D13" s="40" t="s">
        <v>34</v>
      </c>
      <c r="E13" s="55">
        <f t="shared" si="0"/>
        <v>113.31299999999999</v>
      </c>
      <c r="F13" s="55">
        <f t="shared" si="1"/>
        <v>547.947</v>
      </c>
      <c r="G13" s="44">
        <v>642</v>
      </c>
      <c r="H13" s="44">
        <f t="shared" si="2"/>
        <v>642</v>
      </c>
      <c r="I13" s="41">
        <f t="shared" si="3"/>
        <v>0.051829492272803965</v>
      </c>
      <c r="J13" s="57" t="s">
        <v>62</v>
      </c>
      <c r="K13" s="52"/>
    </row>
    <row r="14" spans="1:11" s="51" customFormat="1" ht="12" customHeight="1">
      <c r="A14" s="43" t="s">
        <v>44</v>
      </c>
      <c r="B14" s="39" t="s">
        <v>25</v>
      </c>
      <c r="C14" s="86">
        <v>1</v>
      </c>
      <c r="D14" s="40" t="s">
        <v>34</v>
      </c>
      <c r="E14" s="55">
        <f t="shared" si="0"/>
        <v>37.18855</v>
      </c>
      <c r="F14" s="55">
        <f t="shared" si="1"/>
        <v>179.83245</v>
      </c>
      <c r="G14" s="44">
        <v>210.7</v>
      </c>
      <c r="H14" s="44">
        <f t="shared" si="2"/>
        <v>210.7</v>
      </c>
      <c r="I14" s="41">
        <f t="shared" si="3"/>
        <v>0.01701008414623021</v>
      </c>
      <c r="J14" s="57" t="s">
        <v>62</v>
      </c>
      <c r="K14" s="52">
        <f>H14*0.899509090909091</f>
        <v>189.52656545454548</v>
      </c>
    </row>
    <row r="15" spans="1:11" s="51" customFormat="1" ht="12" customHeight="1">
      <c r="A15" s="43" t="s">
        <v>45</v>
      </c>
      <c r="B15" s="39" t="s">
        <v>26</v>
      </c>
      <c r="C15" s="86">
        <v>1</v>
      </c>
      <c r="D15" s="40" t="s">
        <v>34</v>
      </c>
      <c r="E15" s="55">
        <f t="shared" si="0"/>
        <v>33.402625</v>
      </c>
      <c r="F15" s="55">
        <f t="shared" si="1"/>
        <v>161.524875</v>
      </c>
      <c r="G15" s="44">
        <v>189.25</v>
      </c>
      <c r="H15" s="44">
        <f t="shared" si="2"/>
        <v>189.25</v>
      </c>
      <c r="I15" s="41">
        <f t="shared" si="3"/>
        <v>0.015278397838984659</v>
      </c>
      <c r="J15" s="57" t="s">
        <v>62</v>
      </c>
      <c r="K15" s="52">
        <f>H15*0.899509090909091</f>
        <v>170.2320954545455</v>
      </c>
    </row>
    <row r="16" spans="1:11" s="5" customFormat="1" ht="12" customHeight="1">
      <c r="A16" s="42">
        <v>2</v>
      </c>
      <c r="B16" s="30" t="s">
        <v>21</v>
      </c>
      <c r="C16" s="83"/>
      <c r="D16" s="69"/>
      <c r="E16" s="69"/>
      <c r="F16" s="70"/>
      <c r="G16" s="70"/>
      <c r="H16" s="70"/>
      <c r="I16" s="72"/>
      <c r="J16" s="58"/>
      <c r="K16" s="6"/>
    </row>
    <row r="17" spans="1:11" s="51" customFormat="1" ht="12" customHeight="1">
      <c r="A17" s="43" t="s">
        <v>46</v>
      </c>
      <c r="B17" s="39" t="s">
        <v>32</v>
      </c>
      <c r="C17" s="86">
        <v>2100</v>
      </c>
      <c r="D17" s="40" t="s">
        <v>4</v>
      </c>
      <c r="E17" s="55">
        <f>G17*0.15</f>
        <v>0.3525</v>
      </c>
      <c r="F17" s="55">
        <f>G17*0.85</f>
        <v>1.9975</v>
      </c>
      <c r="G17" s="44">
        <v>2.35</v>
      </c>
      <c r="H17" s="44">
        <f>G17*C17</f>
        <v>4935</v>
      </c>
      <c r="I17" s="41">
        <f t="shared" si="3"/>
        <v>0.39840894761103984</v>
      </c>
      <c r="J17" s="106" t="s">
        <v>59</v>
      </c>
      <c r="K17" s="107">
        <v>70603</v>
      </c>
    </row>
    <row r="18" spans="1:11" s="5" customFormat="1" ht="9.75">
      <c r="A18" s="63" t="s">
        <v>49</v>
      </c>
      <c r="B18" s="64" t="s">
        <v>58</v>
      </c>
      <c r="C18" s="87">
        <v>4</v>
      </c>
      <c r="D18" s="71" t="s">
        <v>53</v>
      </c>
      <c r="E18" s="68">
        <v>3.65</v>
      </c>
      <c r="F18" s="68">
        <v>1.18</v>
      </c>
      <c r="G18" s="44">
        <f>E18+F18</f>
        <v>4.83</v>
      </c>
      <c r="H18" s="44">
        <f>G18*C18</f>
        <v>19.32</v>
      </c>
      <c r="I18" s="41">
        <f>H18/$H$7</f>
        <v>0.001559728645966624</v>
      </c>
      <c r="J18" s="66" t="s">
        <v>59</v>
      </c>
      <c r="K18" s="110" t="s">
        <v>60</v>
      </c>
    </row>
    <row r="19" spans="1:11" s="5" customFormat="1" ht="12" customHeight="1">
      <c r="A19" s="42">
        <v>3</v>
      </c>
      <c r="B19" s="30" t="s">
        <v>22</v>
      </c>
      <c r="C19" s="83"/>
      <c r="D19" s="69"/>
      <c r="E19" s="69"/>
      <c r="F19" s="70"/>
      <c r="G19" s="70"/>
      <c r="H19" s="70"/>
      <c r="I19" s="73"/>
      <c r="J19" s="58"/>
      <c r="K19" s="6"/>
    </row>
    <row r="20" spans="1:11" s="5" customFormat="1" ht="9.75">
      <c r="A20" s="63" t="s">
        <v>47</v>
      </c>
      <c r="B20" s="74" t="s">
        <v>61</v>
      </c>
      <c r="C20" s="87">
        <v>450</v>
      </c>
      <c r="D20" s="75" t="s">
        <v>4</v>
      </c>
      <c r="E20" s="50">
        <f>G20*0.15</f>
        <v>0.6629999999999999</v>
      </c>
      <c r="F20" s="65">
        <f>G20*0.85</f>
        <v>3.7569999999999997</v>
      </c>
      <c r="G20" s="50">
        <v>4.42</v>
      </c>
      <c r="H20" s="50">
        <f>G20*C20</f>
        <v>1989</v>
      </c>
      <c r="I20" s="41">
        <f>H20/$H$7</f>
        <v>0.16057454849004218</v>
      </c>
      <c r="J20" s="66" t="s">
        <v>54</v>
      </c>
      <c r="K20" s="76">
        <v>72934</v>
      </c>
    </row>
    <row r="21" spans="1:11" s="60" customFormat="1" ht="12" customHeight="1">
      <c r="A21" s="42">
        <v>4</v>
      </c>
      <c r="B21" s="61" t="s">
        <v>48</v>
      </c>
      <c r="C21" s="83"/>
      <c r="D21" s="69"/>
      <c r="E21" s="69"/>
      <c r="F21" s="69"/>
      <c r="G21" s="69"/>
      <c r="H21" s="69"/>
      <c r="I21" s="72"/>
      <c r="J21" s="62"/>
      <c r="K21" s="111"/>
    </row>
    <row r="22" spans="1:11" s="5" customFormat="1" ht="9.75">
      <c r="A22" s="63" t="s">
        <v>50</v>
      </c>
      <c r="B22" s="64" t="s">
        <v>67</v>
      </c>
      <c r="C22" s="87">
        <v>18</v>
      </c>
      <c r="D22" s="71" t="s">
        <v>53</v>
      </c>
      <c r="E22" s="68">
        <f>G22*0.15</f>
        <v>1.503</v>
      </c>
      <c r="F22" s="68">
        <f>G22*0.85</f>
        <v>8.517</v>
      </c>
      <c r="G22" s="44">
        <v>10.02</v>
      </c>
      <c r="H22" s="44">
        <f>G22*C22</f>
        <v>180.35999999999999</v>
      </c>
      <c r="I22" s="41">
        <f>H22/$H$7</f>
        <v>0.01456069661421016</v>
      </c>
      <c r="J22" s="108" t="s">
        <v>68</v>
      </c>
      <c r="K22" s="110" t="s">
        <v>69</v>
      </c>
    </row>
    <row r="23" spans="1:11" s="5" customFormat="1" ht="9.75">
      <c r="A23" s="63" t="s">
        <v>51</v>
      </c>
      <c r="B23" s="64" t="s">
        <v>56</v>
      </c>
      <c r="C23" s="87">
        <v>4</v>
      </c>
      <c r="D23" s="71" t="s">
        <v>53</v>
      </c>
      <c r="E23" s="68">
        <f>G23*0.15</f>
        <v>1.6125</v>
      </c>
      <c r="F23" s="68">
        <f>G23*0.85</f>
        <v>9.1375</v>
      </c>
      <c r="G23" s="44">
        <v>10.75</v>
      </c>
      <c r="H23" s="44">
        <f>G23*C23</f>
        <v>43</v>
      </c>
      <c r="I23" s="41">
        <f t="shared" si="3"/>
        <v>0.0034714457441286147</v>
      </c>
      <c r="J23" s="108" t="s">
        <v>68</v>
      </c>
      <c r="K23" s="109" t="s">
        <v>57</v>
      </c>
    </row>
    <row r="24" spans="1:11" s="5" customFormat="1" ht="12" customHeight="1">
      <c r="A24" s="103"/>
      <c r="B24" s="104"/>
      <c r="C24" s="104"/>
      <c r="D24" s="104"/>
      <c r="E24" s="104"/>
      <c r="F24" s="104"/>
      <c r="G24" s="104"/>
      <c r="H24" s="104"/>
      <c r="I24" s="105"/>
      <c r="K24" s="6"/>
    </row>
    <row r="25" spans="1:11" s="5" customFormat="1" ht="11.25" customHeight="1">
      <c r="A25" s="91" t="s">
        <v>6</v>
      </c>
      <c r="B25" s="92"/>
      <c r="C25" s="92"/>
      <c r="D25" s="92"/>
      <c r="E25" s="92"/>
      <c r="F25" s="92"/>
      <c r="G25" s="47"/>
      <c r="H25" s="7">
        <f>SUM(H9:H23)</f>
        <v>12386.77</v>
      </c>
      <c r="I25" s="29">
        <f>SUM(I9:I23)</f>
        <v>1.0256047379583217</v>
      </c>
      <c r="K25" s="5" t="e">
        <f>#REF!*0.25</f>
        <v>#REF!</v>
      </c>
    </row>
    <row r="26" spans="1:9" s="5" customFormat="1" ht="11.25" customHeight="1">
      <c r="A26" s="91" t="s">
        <v>70</v>
      </c>
      <c r="B26" s="92"/>
      <c r="C26" s="92"/>
      <c r="D26" s="92"/>
      <c r="E26" s="92"/>
      <c r="F26" s="92"/>
      <c r="G26" s="47"/>
      <c r="H26" s="7">
        <f>H25*0.22</f>
        <v>2725.0894000000003</v>
      </c>
      <c r="I26" s="8"/>
    </row>
    <row r="27" spans="1:12" s="5" customFormat="1" ht="12" customHeight="1">
      <c r="A27" s="91" t="s">
        <v>7</v>
      </c>
      <c r="B27" s="92"/>
      <c r="C27" s="92"/>
      <c r="D27" s="92"/>
      <c r="E27" s="92"/>
      <c r="F27" s="92"/>
      <c r="G27" s="47"/>
      <c r="H27" s="7">
        <f>H25+H26</f>
        <v>15111.859400000001</v>
      </c>
      <c r="I27" s="8"/>
      <c r="L27" s="5" t="e">
        <f>K25/369</f>
        <v>#REF!</v>
      </c>
    </row>
    <row r="28" spans="1:3" s="5" customFormat="1" ht="12.75" customHeight="1">
      <c r="A28" s="9"/>
      <c r="B28" s="10"/>
      <c r="C28" s="84"/>
    </row>
    <row r="29" spans="1:3" s="5" customFormat="1" ht="12" customHeight="1">
      <c r="A29" s="9"/>
      <c r="B29" s="10" t="s">
        <v>15</v>
      </c>
      <c r="C29" s="84"/>
    </row>
    <row r="30" spans="1:12" ht="12.75" customHeight="1">
      <c r="A30" s="11">
        <v>1</v>
      </c>
      <c r="B30" s="93" t="s">
        <v>16</v>
      </c>
      <c r="C30" s="93"/>
      <c r="D30" s="93"/>
      <c r="E30" s="93"/>
      <c r="F30" s="93"/>
      <c r="G30" s="93"/>
      <c r="H30" s="93"/>
      <c r="I30" s="93"/>
      <c r="L30" s="13">
        <v>829813.008983699</v>
      </c>
    </row>
    <row r="31" spans="1:9" ht="12.75">
      <c r="A31" s="11">
        <v>2</v>
      </c>
      <c r="B31" s="88" t="s">
        <v>17</v>
      </c>
      <c r="C31" s="88"/>
      <c r="D31" s="88"/>
      <c r="E31" s="88"/>
      <c r="F31" s="88"/>
      <c r="G31" s="88"/>
      <c r="H31" s="88"/>
      <c r="I31" s="88"/>
    </row>
    <row r="32" spans="1:9" ht="12.75" customHeight="1">
      <c r="A32" s="11">
        <v>3</v>
      </c>
      <c r="B32" s="88" t="s">
        <v>18</v>
      </c>
      <c r="C32" s="88"/>
      <c r="D32" s="88"/>
      <c r="E32" s="88"/>
      <c r="F32" s="88"/>
      <c r="G32" s="88"/>
      <c r="H32" s="88"/>
      <c r="I32" s="88"/>
    </row>
    <row r="33" spans="1:9" ht="24" customHeight="1">
      <c r="A33" s="11">
        <v>4</v>
      </c>
      <c r="B33" s="88" t="s">
        <v>36</v>
      </c>
      <c r="C33" s="88"/>
      <c r="D33" s="88"/>
      <c r="E33" s="88"/>
      <c r="F33" s="88"/>
      <c r="G33" s="88"/>
      <c r="H33" s="88"/>
      <c r="I33" s="88"/>
    </row>
    <row r="34" spans="1:9" ht="12.75">
      <c r="A34" s="11">
        <v>5</v>
      </c>
      <c r="B34" s="10" t="s">
        <v>20</v>
      </c>
      <c r="C34" s="84"/>
      <c r="D34" s="5"/>
      <c r="E34" s="5"/>
      <c r="F34" s="5"/>
      <c r="G34" s="5"/>
      <c r="H34" s="5"/>
      <c r="I34" s="5"/>
    </row>
    <row r="35" spans="1:9" ht="12.75">
      <c r="A35" s="11"/>
      <c r="B35" s="10"/>
      <c r="C35" s="84"/>
      <c r="D35" s="5"/>
      <c r="E35" s="5"/>
      <c r="F35" s="5"/>
      <c r="G35" s="5"/>
      <c r="H35" s="5"/>
      <c r="I35" s="5"/>
    </row>
    <row r="36" spans="1:9" ht="12.75">
      <c r="A36" s="11"/>
      <c r="B36" s="10"/>
      <c r="C36" s="84"/>
      <c r="D36" s="5"/>
      <c r="E36" s="5"/>
      <c r="F36" s="5"/>
      <c r="G36" s="5"/>
      <c r="H36" s="5"/>
      <c r="I36" s="5"/>
    </row>
    <row r="37" spans="1:9" ht="12.75">
      <c r="A37" s="11"/>
      <c r="B37" s="10"/>
      <c r="C37" s="84"/>
      <c r="D37" s="5"/>
      <c r="E37" s="5"/>
      <c r="F37" s="5"/>
      <c r="G37" s="5"/>
      <c r="H37" s="5"/>
      <c r="I37" s="5"/>
    </row>
    <row r="38" spans="2:8" ht="12.75">
      <c r="B38" s="89" t="s">
        <v>35</v>
      </c>
      <c r="C38" s="90"/>
      <c r="D38" s="90"/>
      <c r="E38" s="90"/>
      <c r="F38" s="90"/>
      <c r="G38" s="90"/>
      <c r="H38" s="90"/>
    </row>
    <row r="39" spans="2:8" ht="12.75">
      <c r="B39" s="90"/>
      <c r="C39" s="90"/>
      <c r="D39" s="90"/>
      <c r="E39" s="90"/>
      <c r="F39" s="90"/>
      <c r="G39" s="90"/>
      <c r="H39" s="90"/>
    </row>
    <row r="40" spans="2:8" ht="12.75">
      <c r="B40" s="90"/>
      <c r="C40" s="90"/>
      <c r="D40" s="90"/>
      <c r="E40" s="90"/>
      <c r="F40" s="90"/>
      <c r="G40" s="90"/>
      <c r="H40" s="90"/>
    </row>
    <row r="41" spans="2:8" ht="12.75">
      <c r="B41" s="90"/>
      <c r="C41" s="90"/>
      <c r="D41" s="90"/>
      <c r="E41" s="90"/>
      <c r="F41" s="90"/>
      <c r="G41" s="90"/>
      <c r="H41" s="90"/>
    </row>
  </sheetData>
  <sheetProtection/>
  <mergeCells count="14">
    <mergeCell ref="C1:I1"/>
    <mergeCell ref="C2:I2"/>
    <mergeCell ref="D3:E3"/>
    <mergeCell ref="C4:D4"/>
    <mergeCell ref="E4:F4"/>
    <mergeCell ref="A27:F27"/>
    <mergeCell ref="A26:F26"/>
    <mergeCell ref="A25:F25"/>
    <mergeCell ref="A24:I24"/>
    <mergeCell ref="B33:I33"/>
    <mergeCell ref="B38:H41"/>
    <mergeCell ref="B30:I30"/>
    <mergeCell ref="B31:I31"/>
    <mergeCell ref="B32:I32"/>
  </mergeCells>
  <printOptions horizontalCentered="1"/>
  <pageMargins left="0" right="0" top="0.15748031496062992" bottom="0.6692913385826772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FUNDACAO DE APOIO A PESQUISA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FUNDACAO DE APOIO A PESQUISA</dc:creator>
  <cp:keywords/>
  <dc:description/>
  <cp:lastModifiedBy>JUNIOR</cp:lastModifiedBy>
  <cp:lastPrinted>2014-09-29T11:38:28Z</cp:lastPrinted>
  <dcterms:created xsi:type="dcterms:W3CDTF">2000-11-27T12:10:10Z</dcterms:created>
  <dcterms:modified xsi:type="dcterms:W3CDTF">2016-06-28T18:00:21Z</dcterms:modified>
  <cp:category/>
  <cp:version/>
  <cp:contentType/>
  <cp:contentStatus/>
</cp:coreProperties>
</file>