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40" yWindow="1020" windowWidth="12120" windowHeight="8625" activeTab="0"/>
  </bookViews>
  <sheets>
    <sheet name="RM SPDA" sheetId="1" r:id="rId1"/>
    <sheet name="Plan2" sheetId="2" r:id="rId2"/>
  </sheets>
  <definedNames>
    <definedName name="_xlnm.Print_Area" localSheetId="0">'RM SPDA'!$A$1:$I$40</definedName>
    <definedName name="_xlnm.Print_Titles" localSheetId="0">'RM SPDA'!$1:$7</definedName>
  </definedNames>
  <calcPr fullCalcOnLoad="1"/>
</workbook>
</file>

<file path=xl/sharedStrings.xml><?xml version="1.0" encoding="utf-8"?>
<sst xmlns="http://schemas.openxmlformats.org/spreadsheetml/2006/main" count="98" uniqueCount="72">
  <si>
    <t>Cabo de cobre nu de 50mm² tipo cordoalha</t>
  </si>
  <si>
    <t>Haste aterramento alta camada de cobre 16x2400mm rosqueáveis nas extremidades</t>
  </si>
  <si>
    <t>Luva rosqueável para haste de cobre diam. 16x2400mm</t>
  </si>
  <si>
    <t>Conector de medição para cabo até 50mm2 p/ 03 parafusos</t>
  </si>
  <si>
    <t>Parafuso sextavado rosca soberba diâmetro de 1/4"x32mm com Bucha de nylon S6</t>
  </si>
  <si>
    <t>Junta móvel para desmembramento da malha p/ terra</t>
  </si>
  <si>
    <t>Und.</t>
  </si>
  <si>
    <t>SPDA-SISTEMA DE PROTEÇÃO CONTRA DESCARGA ATMOSFÉRICA</t>
  </si>
  <si>
    <t>Data:</t>
  </si>
  <si>
    <t xml:space="preserve">Processo: </t>
  </si>
  <si>
    <t>m</t>
  </si>
  <si>
    <t>CUSTO DA OBRA</t>
  </si>
  <si>
    <t>CUSTO TOTAL DA OBRA</t>
  </si>
  <si>
    <t>ITEM</t>
  </si>
  <si>
    <t>DESCRIÇÃO</t>
  </si>
  <si>
    <t>QUANT.</t>
  </si>
  <si>
    <t>UN.</t>
  </si>
  <si>
    <t xml:space="preserve">R$ M.D.O. </t>
  </si>
  <si>
    <t>R$ MAT.</t>
  </si>
  <si>
    <t>R$ SERVIÇO</t>
  </si>
  <si>
    <t xml:space="preserve">R$ TOTAL </t>
  </si>
  <si>
    <t>%</t>
  </si>
  <si>
    <t>OBSERVAÇÕES</t>
  </si>
  <si>
    <t>A LICITANTE deverá apresentar um cronograma físico-financeiro que será analisado e aprovado pela UFG, caso venha a ser ela a contratada.</t>
  </si>
  <si>
    <t>Este orçamento levou em consideração as leis sociais.</t>
  </si>
  <si>
    <t>Este orçamento é meramente informativo. A relação dos serviços, assim como seus quantitativos e composições, é de inteira responsabilidade da empresa Contratada. O mesmo se aplica ao BDI.</t>
  </si>
  <si>
    <t>br</t>
  </si>
  <si>
    <t>________________________</t>
  </si>
  <si>
    <t>Fernando Melo Franco</t>
  </si>
  <si>
    <t>Engenheiro Eletricista</t>
  </si>
  <si>
    <t>CONFEA/CREA 11.179/D-GO</t>
  </si>
  <si>
    <t>Barra chata de alumínio 3/4"x1/4"x3m</t>
  </si>
  <si>
    <t>-</t>
  </si>
  <si>
    <t>DIVERSOS MATERIAIS NÃO RELACIONADOS NESTA LISTA (CONEXÕES, EMENDAS, ACESSÓRIOS, ETC)</t>
  </si>
  <si>
    <t>Pára-raio de duas descidas, H=3m, completo composto: 01 – captor cobre cromado – 5 KA saida diam. 3/4” - Mastro diâm. 38mm - Isolador de ponteira 10Kv p/ fixação do captor e suporte fixo para tubo diâm. 38mm - Base para mastro diam. 38mm</t>
  </si>
  <si>
    <t>Solda exotérmica</t>
  </si>
  <si>
    <t>Eletroduto de PVC rígido p/ proteção diâm. 1 "PVC rígido 3,0m - Descida</t>
  </si>
  <si>
    <t>Curva 90° rosqueável p/ elet. Pvc rígido 1"</t>
  </si>
  <si>
    <t>Área:</t>
  </si>
  <si>
    <t>m²</t>
  </si>
  <si>
    <t>Valor por (R$/m²):</t>
  </si>
  <si>
    <r>
      <t>PLANILHA ORÇAMENTÁRIA -  EDIFÍCIO DO CIPDIP BIO</t>
    </r>
    <r>
      <rPr>
        <b/>
        <sz val="8"/>
        <color indexed="13"/>
        <rFont val="Arial"/>
        <family val="2"/>
      </rPr>
      <t xml:space="preserve">
</t>
    </r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</si>
  <si>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</si>
  <si>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</si>
  <si>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</si>
  <si>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</si>
  <si>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</si>
  <si>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</si>
  <si>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</si>
  <si>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</si>
  <si>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</si>
  <si>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</si>
  <si>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</si>
  <si>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</si>
  <si>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</si>
  <si>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</si>
  <si>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</si>
  <si>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BDI (22%)</t>
  </si>
  <si>
    <t xml:space="preserve">Foi estimado um BDI de 22% para esta obra, entretanto, o custo do BDI de cada empresa é individual e deverá contemplar todos os serviços previstos no Edital e que não estão diretamente contemplados nos serviços discriminados na presente planilha. </t>
  </si>
  <si>
    <t>Terminal aéreo de fixação horizontal 30cm com conector</t>
  </si>
  <si>
    <t>Caixa de inspeção suspensa para aterramento (4x4x2)"</t>
  </si>
  <si>
    <t>COTAÇÃO</t>
  </si>
  <si>
    <t>PLANTA sala d aula</t>
  </si>
  <si>
    <t>PLANTA administ.</t>
  </si>
  <si>
    <t>TOTAL</t>
  </si>
  <si>
    <t xml:space="preserve">Unidade: CAMPUS ÁGUAS LINDAS DE GOIÁS
</t>
  </si>
  <si>
    <t xml:space="preserve">Endereço: RUA 21, ÁREA A4, JARDIM QUERÊNCIA - ÁGUAS LINDAS DE GOIÁS - GOIÁS /GO </t>
  </si>
  <si>
    <t>Terminal de pressão em latão ou cobre, completo, para transição entre barra de chata de alumínio ou junta móvel e cabo 50mm2</t>
  </si>
  <si>
    <t>Goiânia, 30 de Junho de 2016</t>
  </si>
  <si>
    <t xml:space="preserve">SINAPI </t>
  </si>
  <si>
    <t>AGETOP</t>
  </si>
  <si>
    <t xml:space="preserve">AGETOP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</si>
</sst>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0_);_(* \(#,##0.00\);_(* &quot;-&quot;???_);_(@_)"/>
    <numFmt numFmtId="180" formatCode="000000"/>
    <numFmt numFmtId="181" formatCode="d\ \ mmmm\,\ yyy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00%"/>
    <numFmt numFmtId="190" formatCode="0.000000%"/>
    <numFmt numFmtId="191" formatCode="0.0000%"/>
    <numFmt numFmtId="192" formatCode="0.00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Garamond"/>
      <family val="1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5" fillId="33" borderId="12" xfId="0" applyNumberFormat="1" applyFont="1" applyFill="1" applyBorder="1" applyAlignment="1">
      <alignment/>
    </xf>
    <xf numFmtId="10" fontId="5" fillId="33" borderId="12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justify" wrapText="1"/>
    </xf>
    <xf numFmtId="0" fontId="4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2" fontId="0" fillId="0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justify" wrapText="1"/>
    </xf>
    <xf numFmtId="2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4" fontId="8" fillId="0" borderId="19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/>
    </xf>
    <xf numFmtId="10" fontId="5" fillId="33" borderId="12" xfId="0" applyNumberFormat="1" applyFont="1" applyFill="1" applyBorder="1" applyAlignment="1">
      <alignment horizontal="center"/>
    </xf>
    <xf numFmtId="10" fontId="5" fillId="33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0" fillId="35" borderId="0" xfId="0" applyFont="1" applyFill="1" applyAlignment="1">
      <alignment vertical="justify" wrapText="1"/>
    </xf>
    <xf numFmtId="0" fontId="47" fillId="35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39" fontId="4" fillId="0" borderId="12" xfId="47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9" fontId="4" fillId="0" borderId="22" xfId="47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justify" wrapText="1"/>
    </xf>
    <xf numFmtId="10" fontId="4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7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33" borderId="17" xfId="0" applyFont="1" applyFill="1" applyBorder="1" applyAlignment="1">
      <alignment horizontal="right" vertical="justify" wrapText="1"/>
    </xf>
    <xf numFmtId="0" fontId="5" fillId="33" borderId="19" xfId="0" applyFont="1" applyFill="1" applyBorder="1" applyAlignment="1">
      <alignment horizontal="right" vertical="justify" wrapText="1"/>
    </xf>
    <xf numFmtId="0" fontId="5" fillId="33" borderId="18" xfId="0" applyFont="1" applyFill="1" applyBorder="1" applyAlignment="1">
      <alignment horizontal="right" vertical="justify" wrapText="1"/>
    </xf>
    <xf numFmtId="0" fontId="4" fillId="0" borderId="0" xfId="0" applyFont="1" applyFill="1" applyAlignment="1">
      <alignment horizontal="left" vertical="justify" wrapText="1"/>
    </xf>
    <xf numFmtId="2" fontId="5" fillId="33" borderId="13" xfId="0" applyNumberFormat="1" applyFont="1" applyFill="1" applyBorder="1" applyAlignment="1">
      <alignment horizontal="center" vertical="top" wrapText="1"/>
    </xf>
    <xf numFmtId="2" fontId="5" fillId="33" borderId="14" xfId="0" applyNumberFormat="1" applyFont="1" applyFill="1" applyBorder="1" applyAlignment="1">
      <alignment horizontal="center" vertical="top"/>
    </xf>
    <xf numFmtId="2" fontId="5" fillId="33" borderId="15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" name="Oval 3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" name="Oval 5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6" name="Oval 6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7" name="Oval 7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8" name="Oval 8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9" name="Oval 9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0" name="Oval 10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1" name="Oval 11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2" name="Oval 12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3" name="Oval 13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4" name="Oval 14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5" name="Oval 15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6" name="Oval 16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7" name="Oval 17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8" name="Oval 18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19" name="Oval 19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0" name="Oval 20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1" name="Oval 190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2" name="Oval 191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3" name="Oval 192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4" name="Oval 193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5" name="Oval 194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6" name="Oval 195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7" name="Oval 196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8" name="Oval 197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29" name="Oval 198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0" name="Oval 199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1" name="Oval 200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2" name="Oval 201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3" name="Oval 202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4" name="Oval 203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5" name="Oval 204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6" name="Oval 205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7" name="Oval 206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8" name="Oval 207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39" name="Oval 208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0" name="Oval 209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1" name="Oval 210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2" name="Oval 211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3" name="Oval 212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4" name="Oval 213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5" name="Oval 214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6" name="Oval 215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7" name="Oval 216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8" name="Oval 217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49" name="Oval 218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0" name="Oval 219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1" name="Oval 220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2" name="Oval 221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3" name="Oval 222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4" name="Oval 223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5" name="Oval 224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1895475</xdr:colOff>
      <xdr:row>7</xdr:row>
      <xdr:rowOff>0</xdr:rowOff>
    </xdr:from>
    <xdr:to>
      <xdr:col>1</xdr:col>
      <xdr:colOff>1895475</xdr:colOff>
      <xdr:row>7</xdr:row>
      <xdr:rowOff>0</xdr:rowOff>
    </xdr:to>
    <xdr:sp>
      <xdr:nvSpPr>
        <xdr:cNvPr id="56" name="Oval 225"/>
        <xdr:cNvSpPr>
          <a:spLocks/>
        </xdr:cNvSpPr>
      </xdr:nvSpPr>
      <xdr:spPr>
        <a:xfrm>
          <a:off x="2352675" y="14954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6.8515625" style="14" customWidth="1"/>
    <col min="2" max="2" width="92.28125" style="16" customWidth="1"/>
    <col min="3" max="3" width="7.57421875" style="17" customWidth="1"/>
    <col min="4" max="4" width="4.421875" style="15" customWidth="1"/>
    <col min="5" max="5" width="8.7109375" style="15" customWidth="1"/>
    <col min="6" max="6" width="10.7109375" style="15" customWidth="1"/>
    <col min="7" max="7" width="9.7109375" style="15" customWidth="1"/>
    <col min="8" max="8" width="10.28125" style="15" customWidth="1"/>
    <col min="9" max="9" width="13.421875" style="15" customWidth="1"/>
    <col min="10" max="16384" width="9.140625" style="15" customWidth="1"/>
  </cols>
  <sheetData>
    <row r="1" spans="1:9" s="28" customFormat="1" ht="25.5" customHeight="1">
      <c r="A1" s="25"/>
      <c r="B1" s="29"/>
      <c r="C1" s="62" t="s">
        <v>65</v>
      </c>
      <c r="D1" s="63"/>
      <c r="E1" s="63"/>
      <c r="F1" s="63"/>
      <c r="G1" s="63"/>
      <c r="H1" s="63"/>
      <c r="I1" s="64"/>
    </row>
    <row r="2" spans="1:9" s="28" customFormat="1" ht="23.25" customHeight="1">
      <c r="A2" s="24"/>
      <c r="B2" s="29"/>
      <c r="C2" s="62" t="s">
        <v>66</v>
      </c>
      <c r="D2" s="63"/>
      <c r="E2" s="63"/>
      <c r="F2" s="63"/>
      <c r="G2" s="63"/>
      <c r="H2" s="63"/>
      <c r="I2" s="64"/>
    </row>
    <row r="3" spans="1:9" s="28" customFormat="1" ht="21">
      <c r="A3" s="24"/>
      <c r="C3" s="26" t="s">
        <v>38</v>
      </c>
      <c r="D3" s="65"/>
      <c r="E3" s="65"/>
      <c r="F3" s="27" t="s">
        <v>39</v>
      </c>
      <c r="G3" s="26" t="s">
        <v>8</v>
      </c>
      <c r="H3" s="30">
        <v>42550</v>
      </c>
      <c r="I3" s="27"/>
    </row>
    <row r="4" spans="1:9" s="28" customFormat="1" ht="12" customHeight="1">
      <c r="A4" s="31"/>
      <c r="B4" s="32"/>
      <c r="C4" s="62" t="s">
        <v>40</v>
      </c>
      <c r="D4" s="63"/>
      <c r="E4" s="63"/>
      <c r="F4" s="33"/>
      <c r="G4" s="62" t="s">
        <v>9</v>
      </c>
      <c r="H4" s="63"/>
      <c r="I4" s="64"/>
    </row>
    <row r="5" spans="1:9" s="6" customFormat="1" ht="12" thickBot="1">
      <c r="A5" s="1"/>
      <c r="B5" s="2"/>
      <c r="C5" s="3"/>
      <c r="D5" s="4"/>
      <c r="E5" s="4"/>
      <c r="F5" s="4"/>
      <c r="G5" s="4"/>
      <c r="H5" s="4"/>
      <c r="I5" s="5"/>
    </row>
    <row r="6" spans="1:9" s="36" customFormat="1" ht="12" customHeight="1" thickBot="1">
      <c r="A6" s="71" t="s">
        <v>41</v>
      </c>
      <c r="B6" s="72"/>
      <c r="C6" s="72"/>
      <c r="D6" s="72"/>
      <c r="E6" s="72"/>
      <c r="F6" s="72"/>
      <c r="G6" s="72"/>
      <c r="H6" s="72"/>
      <c r="I6" s="73"/>
    </row>
    <row r="7" spans="1:9" s="35" customFormat="1" ht="12" customHeight="1" thickBot="1">
      <c r="A7" s="18" t="s">
        <v>13</v>
      </c>
      <c r="B7" s="19" t="s">
        <v>14</v>
      </c>
      <c r="C7" s="20" t="s">
        <v>15</v>
      </c>
      <c r="D7" s="21" t="s">
        <v>16</v>
      </c>
      <c r="E7" s="21" t="s">
        <v>17</v>
      </c>
      <c r="F7" s="21" t="s">
        <v>18</v>
      </c>
      <c r="G7" s="21" t="s">
        <v>19</v>
      </c>
      <c r="H7" s="21" t="s">
        <v>20</v>
      </c>
      <c r="I7" s="22" t="s">
        <v>21</v>
      </c>
    </row>
    <row r="8" spans="1:9" s="6" customFormat="1" ht="11.25">
      <c r="A8" s="23">
        <v>4</v>
      </c>
      <c r="B8" s="34" t="s">
        <v>7</v>
      </c>
      <c r="C8" s="37"/>
      <c r="D8" s="37"/>
      <c r="E8" s="38"/>
      <c r="F8" s="38"/>
      <c r="G8" s="38"/>
      <c r="H8" s="38">
        <f>H24</f>
        <v>84610.04000000001</v>
      </c>
      <c r="I8" s="40">
        <f aca="true" t="shared" si="0" ref="I8:I23">H8/$H$24</f>
        <v>1</v>
      </c>
    </row>
    <row r="9" spans="1:11" s="45" customFormat="1" ht="22.5">
      <c r="A9" s="48" t="s">
        <v>42</v>
      </c>
      <c r="B9" s="55" t="s">
        <v>34</v>
      </c>
      <c r="C9" s="56">
        <v>1</v>
      </c>
      <c r="D9" s="57" t="s">
        <v>6</v>
      </c>
      <c r="E9" s="52">
        <v>7.02</v>
      </c>
      <c r="F9" s="58">
        <v>39.78</v>
      </c>
      <c r="G9" s="54">
        <f aca="true" t="shared" si="1" ref="G9:G22">E9+F9</f>
        <v>46.8</v>
      </c>
      <c r="H9" s="54">
        <f aca="true" t="shared" si="2" ref="H9:H22">C9*G9</f>
        <v>46.8</v>
      </c>
      <c r="I9" s="60">
        <f t="shared" si="0"/>
        <v>0.0005531258465307427</v>
      </c>
      <c r="J9" s="77" t="s">
        <v>69</v>
      </c>
      <c r="K9" s="77">
        <v>68070</v>
      </c>
    </row>
    <row r="10" spans="1:11" s="45" customFormat="1" ht="12" customHeight="1">
      <c r="A10" s="48" t="s">
        <v>43</v>
      </c>
      <c r="B10" s="49" t="s">
        <v>35</v>
      </c>
      <c r="C10" s="50">
        <v>200</v>
      </c>
      <c r="D10" s="51" t="s">
        <v>6</v>
      </c>
      <c r="E10" s="52">
        <v>3</v>
      </c>
      <c r="F10" s="53">
        <v>7</v>
      </c>
      <c r="G10" s="54">
        <f t="shared" si="1"/>
        <v>10</v>
      </c>
      <c r="H10" s="54">
        <f t="shared" si="2"/>
        <v>2000</v>
      </c>
      <c r="I10" s="60">
        <f t="shared" si="0"/>
        <v>0.023637856689347977</v>
      </c>
      <c r="J10" s="78" t="s">
        <v>61</v>
      </c>
      <c r="K10" s="79"/>
    </row>
    <row r="11" spans="1:11" s="45" customFormat="1" ht="12" customHeight="1">
      <c r="A11" s="48" t="s">
        <v>44</v>
      </c>
      <c r="B11" s="49" t="s">
        <v>36</v>
      </c>
      <c r="C11" s="50">
        <v>92</v>
      </c>
      <c r="D11" s="51" t="s">
        <v>26</v>
      </c>
      <c r="E11" s="52">
        <v>5.64</v>
      </c>
      <c r="F11" s="53">
        <v>4.02</v>
      </c>
      <c r="G11" s="54">
        <f t="shared" si="1"/>
        <v>9.66</v>
      </c>
      <c r="H11" s="54">
        <f t="shared" si="2"/>
        <v>888.72</v>
      </c>
      <c r="I11" s="60">
        <f t="shared" si="0"/>
        <v>0.010503717998478667</v>
      </c>
      <c r="J11" s="77" t="s">
        <v>70</v>
      </c>
      <c r="K11" s="77">
        <v>71202</v>
      </c>
    </row>
    <row r="12" spans="1:11" s="45" customFormat="1" ht="12" customHeight="1">
      <c r="A12" s="48" t="s">
        <v>45</v>
      </c>
      <c r="B12" s="49" t="s">
        <v>60</v>
      </c>
      <c r="C12" s="50">
        <v>92</v>
      </c>
      <c r="D12" s="51" t="s">
        <v>6</v>
      </c>
      <c r="E12" s="52">
        <v>4.23</v>
      </c>
      <c r="F12" s="53">
        <v>1.73</v>
      </c>
      <c r="G12" s="54">
        <f t="shared" si="1"/>
        <v>5.960000000000001</v>
      </c>
      <c r="H12" s="54">
        <f t="shared" si="2"/>
        <v>548.32</v>
      </c>
      <c r="I12" s="60">
        <f t="shared" si="0"/>
        <v>0.006480554789951642</v>
      </c>
      <c r="J12" s="77" t="s">
        <v>71</v>
      </c>
      <c r="K12" s="77">
        <v>70692</v>
      </c>
    </row>
    <row r="13" spans="1:11" s="45" customFormat="1" ht="11.25" customHeight="1">
      <c r="A13" s="48" t="s">
        <v>46</v>
      </c>
      <c r="B13" s="49" t="s">
        <v>0</v>
      </c>
      <c r="C13" s="50">
        <v>890</v>
      </c>
      <c r="D13" s="51" t="s">
        <v>10</v>
      </c>
      <c r="E13" s="52">
        <v>6.97</v>
      </c>
      <c r="F13" s="53">
        <v>39.54</v>
      </c>
      <c r="G13" s="54">
        <f t="shared" si="1"/>
        <v>46.51</v>
      </c>
      <c r="H13" s="54">
        <f t="shared" si="2"/>
        <v>41393.9</v>
      </c>
      <c r="I13" s="60">
        <f t="shared" si="0"/>
        <v>0.48923153800660063</v>
      </c>
      <c r="J13" s="77" t="s">
        <v>69</v>
      </c>
      <c r="K13" s="77">
        <v>72930</v>
      </c>
    </row>
    <row r="14" spans="1:11" s="45" customFormat="1" ht="12" customHeight="1">
      <c r="A14" s="48" t="s">
        <v>47</v>
      </c>
      <c r="B14" s="49" t="s">
        <v>1</v>
      </c>
      <c r="C14" s="50">
        <v>182</v>
      </c>
      <c r="D14" s="51" t="s">
        <v>6</v>
      </c>
      <c r="E14" s="52">
        <v>8.46</v>
      </c>
      <c r="F14" s="53">
        <v>22.65</v>
      </c>
      <c r="G14" s="54">
        <f t="shared" si="1"/>
        <v>31.11</v>
      </c>
      <c r="H14" s="54">
        <f t="shared" si="2"/>
        <v>5662.0199999999995</v>
      </c>
      <c r="I14" s="60">
        <f t="shared" si="0"/>
        <v>0.066919008666111</v>
      </c>
      <c r="J14" s="77" t="s">
        <v>71</v>
      </c>
      <c r="K14" s="77">
        <v>71380</v>
      </c>
    </row>
    <row r="15" spans="1:11" s="45" customFormat="1" ht="12" customHeight="1">
      <c r="A15" s="48" t="s">
        <v>48</v>
      </c>
      <c r="B15" s="49" t="s">
        <v>2</v>
      </c>
      <c r="C15" s="50">
        <f>C14/2</f>
        <v>91</v>
      </c>
      <c r="D15" s="51" t="s">
        <v>6</v>
      </c>
      <c r="E15" s="52">
        <v>0.41</v>
      </c>
      <c r="F15" s="53">
        <v>1.03</v>
      </c>
      <c r="G15" s="54">
        <f t="shared" si="1"/>
        <v>1.44</v>
      </c>
      <c r="H15" s="54">
        <f t="shared" si="2"/>
        <v>131.04</v>
      </c>
      <c r="I15" s="60">
        <f t="shared" si="0"/>
        <v>0.0015487523702860794</v>
      </c>
      <c r="J15" s="77" t="s">
        <v>61</v>
      </c>
      <c r="K15" s="77"/>
    </row>
    <row r="16" spans="1:11" s="45" customFormat="1" ht="12" customHeight="1">
      <c r="A16" s="48" t="s">
        <v>49</v>
      </c>
      <c r="B16" s="59" t="s">
        <v>37</v>
      </c>
      <c r="C16" s="50">
        <v>92</v>
      </c>
      <c r="D16" s="51" t="s">
        <v>6</v>
      </c>
      <c r="E16" s="52">
        <v>3.67</v>
      </c>
      <c r="F16" s="53">
        <v>2.01</v>
      </c>
      <c r="G16" s="54">
        <f t="shared" si="1"/>
        <v>5.68</v>
      </c>
      <c r="H16" s="54">
        <f t="shared" si="2"/>
        <v>522.56</v>
      </c>
      <c r="I16" s="60">
        <f t="shared" si="0"/>
        <v>0.0061760991957928385</v>
      </c>
      <c r="J16" s="77" t="s">
        <v>71</v>
      </c>
      <c r="K16" s="77">
        <v>71142</v>
      </c>
    </row>
    <row r="17" spans="1:11" s="45" customFormat="1" ht="12" customHeight="1">
      <c r="A17" s="48" t="s">
        <v>50</v>
      </c>
      <c r="B17" s="59" t="s">
        <v>67</v>
      </c>
      <c r="C17" s="50">
        <f>C18*2</f>
        <v>184</v>
      </c>
      <c r="D17" s="51" t="s">
        <v>6</v>
      </c>
      <c r="E17" s="52">
        <v>1.86</v>
      </c>
      <c r="F17" s="53">
        <v>10.51</v>
      </c>
      <c r="G17" s="54">
        <f t="shared" si="1"/>
        <v>12.37</v>
      </c>
      <c r="H17" s="54">
        <f t="shared" si="2"/>
        <v>2276.08</v>
      </c>
      <c r="I17" s="60">
        <f t="shared" si="0"/>
        <v>0.02690082642674557</v>
      </c>
      <c r="J17" s="77" t="s">
        <v>69</v>
      </c>
      <c r="K17" s="77">
        <v>72262</v>
      </c>
    </row>
    <row r="18" spans="1:11" s="45" customFormat="1" ht="12" customHeight="1">
      <c r="A18" s="48" t="s">
        <v>51</v>
      </c>
      <c r="B18" s="49" t="s">
        <v>3</v>
      </c>
      <c r="C18" s="50">
        <v>92</v>
      </c>
      <c r="D18" s="51" t="s">
        <v>6</v>
      </c>
      <c r="E18" s="52">
        <v>1.86</v>
      </c>
      <c r="F18" s="53">
        <v>6.19</v>
      </c>
      <c r="G18" s="54">
        <f t="shared" si="1"/>
        <v>8.05</v>
      </c>
      <c r="H18" s="54">
        <f t="shared" si="2"/>
        <v>740.6</v>
      </c>
      <c r="I18" s="60">
        <f t="shared" si="0"/>
        <v>0.008753098332065556</v>
      </c>
      <c r="J18" s="78" t="s">
        <v>61</v>
      </c>
      <c r="K18" s="79"/>
    </row>
    <row r="19" spans="1:11" s="45" customFormat="1" ht="12" customHeight="1">
      <c r="A19" s="48" t="s">
        <v>52</v>
      </c>
      <c r="B19" s="49" t="s">
        <v>4</v>
      </c>
      <c r="C19" s="50">
        <f>(C17+C20+C21)*2+200</f>
        <v>1672</v>
      </c>
      <c r="D19" s="51" t="s">
        <v>6</v>
      </c>
      <c r="E19" s="52">
        <v>0.19</v>
      </c>
      <c r="F19" s="53">
        <v>0.17</v>
      </c>
      <c r="G19" s="54">
        <f t="shared" si="1"/>
        <v>0.36</v>
      </c>
      <c r="H19" s="54">
        <f t="shared" si="2"/>
        <v>601.92</v>
      </c>
      <c r="I19" s="60">
        <f t="shared" si="0"/>
        <v>0.007114049349226166</v>
      </c>
      <c r="J19" s="77" t="s">
        <v>71</v>
      </c>
      <c r="K19" s="77">
        <v>71870</v>
      </c>
    </row>
    <row r="20" spans="1:11" s="45" customFormat="1" ht="12" customHeight="1">
      <c r="A20" s="48" t="s">
        <v>53</v>
      </c>
      <c r="B20" s="49" t="s">
        <v>59</v>
      </c>
      <c r="C20" s="50">
        <v>72</v>
      </c>
      <c r="D20" s="51" t="s">
        <v>6</v>
      </c>
      <c r="E20" s="52">
        <v>3.55</v>
      </c>
      <c r="F20" s="53">
        <v>20.09</v>
      </c>
      <c r="G20" s="54">
        <f t="shared" si="1"/>
        <v>23.64</v>
      </c>
      <c r="H20" s="54">
        <f t="shared" si="2"/>
        <v>1702.08</v>
      </c>
      <c r="I20" s="60">
        <f t="shared" si="0"/>
        <v>0.0201167615569027</v>
      </c>
      <c r="J20" s="77" t="s">
        <v>69</v>
      </c>
      <c r="K20" s="77">
        <v>72315</v>
      </c>
    </row>
    <row r="21" spans="1:11" s="45" customFormat="1" ht="12" customHeight="1">
      <c r="A21" s="48" t="s">
        <v>54</v>
      </c>
      <c r="B21" s="49" t="s">
        <v>31</v>
      </c>
      <c r="C21" s="50">
        <v>480</v>
      </c>
      <c r="D21" s="51" t="s">
        <v>6</v>
      </c>
      <c r="E21" s="52">
        <v>12.6</v>
      </c>
      <c r="F21" s="53">
        <v>42</v>
      </c>
      <c r="G21" s="54">
        <f t="shared" si="1"/>
        <v>54.6</v>
      </c>
      <c r="H21" s="54">
        <f t="shared" si="2"/>
        <v>26208</v>
      </c>
      <c r="I21" s="60">
        <f t="shared" si="0"/>
        <v>0.3097504740572159</v>
      </c>
      <c r="J21" s="78" t="s">
        <v>61</v>
      </c>
      <c r="K21" s="79"/>
    </row>
    <row r="22" spans="1:11" s="45" customFormat="1" ht="12" customHeight="1">
      <c r="A22" s="48" t="s">
        <v>55</v>
      </c>
      <c r="B22" s="49" t="s">
        <v>5</v>
      </c>
      <c r="C22" s="50">
        <v>92</v>
      </c>
      <c r="D22" s="51" t="s">
        <v>6</v>
      </c>
      <c r="E22" s="52">
        <v>4</v>
      </c>
      <c r="F22" s="53">
        <v>10</v>
      </c>
      <c r="G22" s="54">
        <f t="shared" si="1"/>
        <v>14</v>
      </c>
      <c r="H22" s="54">
        <f t="shared" si="2"/>
        <v>1288</v>
      </c>
      <c r="I22" s="60">
        <f t="shared" si="0"/>
        <v>0.015222779707940096</v>
      </c>
      <c r="J22" s="78" t="s">
        <v>61</v>
      </c>
      <c r="K22" s="79"/>
    </row>
    <row r="23" spans="1:9" s="45" customFormat="1" ht="12" customHeight="1">
      <c r="A23" s="48" t="s">
        <v>56</v>
      </c>
      <c r="B23" s="59" t="s">
        <v>33</v>
      </c>
      <c r="C23" s="50" t="s">
        <v>32</v>
      </c>
      <c r="D23" s="51" t="s">
        <v>32</v>
      </c>
      <c r="E23" s="52" t="s">
        <v>32</v>
      </c>
      <c r="F23" s="53" t="s">
        <v>32</v>
      </c>
      <c r="G23" s="54" t="s">
        <v>32</v>
      </c>
      <c r="H23" s="54">
        <v>600</v>
      </c>
      <c r="I23" s="60">
        <f t="shared" si="0"/>
        <v>0.0070913570068043925</v>
      </c>
    </row>
    <row r="24" spans="1:9" s="7" customFormat="1" ht="12" customHeight="1">
      <c r="A24" s="67" t="s">
        <v>11</v>
      </c>
      <c r="B24" s="68"/>
      <c r="C24" s="68"/>
      <c r="D24" s="68"/>
      <c r="E24" s="68"/>
      <c r="F24" s="68"/>
      <c r="G24" s="69"/>
      <c r="H24" s="9">
        <f>SUM(H9:H23)</f>
        <v>84610.04000000001</v>
      </c>
      <c r="I24" s="39">
        <f>SUM(I9:I23)</f>
        <v>1</v>
      </c>
    </row>
    <row r="25" spans="1:9" s="7" customFormat="1" ht="12" customHeight="1">
      <c r="A25" s="67" t="s">
        <v>57</v>
      </c>
      <c r="B25" s="68"/>
      <c r="C25" s="68"/>
      <c r="D25" s="68"/>
      <c r="E25" s="68"/>
      <c r="F25" s="68"/>
      <c r="G25" s="69"/>
      <c r="H25" s="9">
        <f>H24*0.22</f>
        <v>18614.2088</v>
      </c>
      <c r="I25" s="10"/>
    </row>
    <row r="26" spans="1:9" s="6" customFormat="1" ht="11.25">
      <c r="A26" s="67" t="s">
        <v>12</v>
      </c>
      <c r="B26" s="68"/>
      <c r="C26" s="68"/>
      <c r="D26" s="68"/>
      <c r="E26" s="68"/>
      <c r="F26" s="68"/>
      <c r="G26" s="69"/>
      <c r="H26" s="9">
        <f>H24+H25</f>
        <v>103224.2488</v>
      </c>
      <c r="I26" s="10"/>
    </row>
    <row r="27" spans="1:3" s="6" customFormat="1" ht="11.25">
      <c r="A27" s="11"/>
      <c r="B27" s="12"/>
      <c r="C27" s="8"/>
    </row>
    <row r="28" spans="1:2" s="6" customFormat="1" ht="11.25">
      <c r="A28" s="11"/>
      <c r="B28" s="12" t="s">
        <v>22</v>
      </c>
    </row>
    <row r="29" spans="1:9" s="6" customFormat="1" ht="11.25">
      <c r="A29" s="13">
        <v>1</v>
      </c>
      <c r="B29" s="70" t="s">
        <v>23</v>
      </c>
      <c r="C29" s="70"/>
      <c r="D29" s="70"/>
      <c r="E29" s="70"/>
      <c r="F29" s="70"/>
      <c r="G29" s="70"/>
      <c r="H29" s="70"/>
      <c r="I29" s="70"/>
    </row>
    <row r="30" spans="1:9" s="6" customFormat="1" ht="12" customHeight="1">
      <c r="A30" s="13">
        <v>2</v>
      </c>
      <c r="B30" s="66" t="s">
        <v>24</v>
      </c>
      <c r="C30" s="66"/>
      <c r="D30" s="66"/>
      <c r="E30" s="66"/>
      <c r="F30" s="66"/>
      <c r="G30" s="66"/>
      <c r="H30" s="66"/>
      <c r="I30" s="66"/>
    </row>
    <row r="31" spans="1:9" s="6" customFormat="1" ht="12.75" customHeight="1">
      <c r="A31" s="13">
        <v>3</v>
      </c>
      <c r="B31" s="66" t="s">
        <v>25</v>
      </c>
      <c r="C31" s="66"/>
      <c r="D31" s="66"/>
      <c r="E31" s="66"/>
      <c r="F31" s="66"/>
      <c r="G31" s="66"/>
      <c r="H31" s="66"/>
      <c r="I31" s="66"/>
    </row>
    <row r="32" spans="1:9" s="6" customFormat="1" ht="26.25" customHeight="1">
      <c r="A32" s="13">
        <v>4</v>
      </c>
      <c r="B32" s="66" t="s">
        <v>58</v>
      </c>
      <c r="C32" s="66"/>
      <c r="D32" s="66"/>
      <c r="E32" s="66"/>
      <c r="F32" s="66"/>
      <c r="G32" s="66"/>
      <c r="H32" s="66"/>
      <c r="I32" s="66"/>
    </row>
    <row r="35" ht="12.75">
      <c r="B35" s="44" t="s">
        <v>68</v>
      </c>
    </row>
    <row r="36" spans="2:6" ht="12.75">
      <c r="B36" s="41"/>
      <c r="F36" s="15">
        <v>54</v>
      </c>
    </row>
    <row r="37" ht="12.75">
      <c r="B37" s="42" t="s">
        <v>27</v>
      </c>
    </row>
    <row r="38" ht="12.75">
      <c r="B38" s="43" t="s">
        <v>28</v>
      </c>
    </row>
    <row r="39" ht="12.75">
      <c r="B39" s="43" t="s">
        <v>29</v>
      </c>
    </row>
    <row r="40" ht="12.75">
      <c r="B40" s="43" t="s">
        <v>30</v>
      </c>
    </row>
    <row r="43" spans="1:2" ht="12.75">
      <c r="A43" s="47"/>
      <c r="B43" s="46"/>
    </row>
  </sheetData>
  <sheetProtection/>
  <mergeCells count="17">
    <mergeCell ref="B31:I31"/>
    <mergeCell ref="B30:I30"/>
    <mergeCell ref="A25:G25"/>
    <mergeCell ref="J18:K18"/>
    <mergeCell ref="J10:K10"/>
    <mergeCell ref="J22:K22"/>
    <mergeCell ref="J21:K21"/>
    <mergeCell ref="C1:I1"/>
    <mergeCell ref="C2:I2"/>
    <mergeCell ref="D3:E3"/>
    <mergeCell ref="C4:E4"/>
    <mergeCell ref="G4:I4"/>
    <mergeCell ref="B32:I32"/>
    <mergeCell ref="A26:G26"/>
    <mergeCell ref="A24:G24"/>
    <mergeCell ref="B29:I29"/>
    <mergeCell ref="A6:I6"/>
  </mergeCells>
  <printOptions horizontalCentered="1"/>
  <pageMargins left="0" right="0" top="0.15748031496062992" bottom="0.6692913385826772" header="0.11811023622047245" footer="0.1181102362204724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F17" sqref="F17"/>
    </sheetView>
  </sheetViews>
  <sheetFormatPr defaultColWidth="9.140625" defaultRowHeight="12.75"/>
  <sheetData>
    <row r="1" spans="1:7" ht="12.75">
      <c r="A1" s="74" t="s">
        <v>63</v>
      </c>
      <c r="B1" s="74"/>
      <c r="C1" s="61"/>
      <c r="F1" s="74" t="s">
        <v>62</v>
      </c>
      <c r="G1" s="74"/>
    </row>
    <row r="2" spans="1:7" ht="12.75">
      <c r="A2" s="61">
        <v>251.89</v>
      </c>
      <c r="B2" s="61"/>
      <c r="C2" s="61"/>
      <c r="F2" s="61">
        <v>183.3</v>
      </c>
      <c r="G2" s="61"/>
    </row>
    <row r="3" spans="1:7" ht="12.75">
      <c r="A3" s="61">
        <v>105.01</v>
      </c>
      <c r="B3" s="61">
        <f>A3*3</f>
        <v>315.03000000000003</v>
      </c>
      <c r="C3" s="61"/>
      <c r="F3" s="61">
        <v>18.84</v>
      </c>
      <c r="G3" s="61">
        <f>F3*2</f>
        <v>37.68</v>
      </c>
    </row>
    <row r="4" spans="1:7" ht="12.75">
      <c r="A4" s="61">
        <v>44.78</v>
      </c>
      <c r="B4" s="61"/>
      <c r="C4" s="61"/>
      <c r="F4" s="61">
        <v>21.45</v>
      </c>
      <c r="G4" s="61">
        <f>F4*2</f>
        <v>42.9</v>
      </c>
    </row>
    <row r="5" spans="1:7" ht="12.75">
      <c r="A5" s="61">
        <v>50.13</v>
      </c>
      <c r="B5" s="61"/>
      <c r="C5" s="61"/>
      <c r="F5" s="61">
        <v>24.05</v>
      </c>
      <c r="G5" s="61">
        <f>F5*4</f>
        <v>96.2</v>
      </c>
    </row>
    <row r="6" spans="1:7" ht="12.75">
      <c r="A6" s="61">
        <v>16.46</v>
      </c>
      <c r="B6" s="61">
        <f>A6*2</f>
        <v>32.92</v>
      </c>
      <c r="C6" s="61"/>
      <c r="F6" s="61">
        <v>67.6</v>
      </c>
      <c r="G6" s="61">
        <f>F6*2</f>
        <v>135.2</v>
      </c>
    </row>
    <row r="7" spans="1:7" ht="12.75">
      <c r="A7" s="61">
        <v>6</v>
      </c>
      <c r="B7" s="61"/>
      <c r="C7" s="61"/>
      <c r="F7" s="61"/>
      <c r="G7" s="61"/>
    </row>
    <row r="8" spans="1:7" ht="12.75">
      <c r="A8" s="61">
        <v>9.4</v>
      </c>
      <c r="B8" s="61"/>
      <c r="C8" s="61"/>
      <c r="F8" s="61" t="s">
        <v>64</v>
      </c>
      <c r="G8" s="61">
        <f>SUM(G3:G7,F2)</f>
        <v>495.28000000000003</v>
      </c>
    </row>
    <row r="9" spans="1:7" ht="12.75">
      <c r="A9" s="61">
        <v>19.3</v>
      </c>
      <c r="B9" s="61">
        <f>A9*11</f>
        <v>212.3</v>
      </c>
      <c r="C9" s="61"/>
      <c r="G9">
        <v>176.8</v>
      </c>
    </row>
    <row r="10" spans="1:3" ht="12.75">
      <c r="A10" s="75" t="s">
        <v>64</v>
      </c>
      <c r="B10" s="76"/>
      <c r="C10" s="61">
        <f>SUM(B9,A8,A7,B6,A5,A4,B3,A2)</f>
        <v>922.4499999999999</v>
      </c>
    </row>
    <row r="11" ht="12.75">
      <c r="C11">
        <v>270</v>
      </c>
    </row>
    <row r="13" spans="3:6" ht="12.75">
      <c r="C13">
        <f>SUM(C10:C11)</f>
        <v>1192.4499999999998</v>
      </c>
      <c r="F13">
        <f>SUM(G8:G9)</f>
        <v>672.08</v>
      </c>
    </row>
    <row r="14" spans="3:6" ht="12.75">
      <c r="C14">
        <f>C13/3</f>
        <v>397.4833333333333</v>
      </c>
      <c r="F14">
        <f>F13/3</f>
        <v>224.02666666666667</v>
      </c>
    </row>
  </sheetData>
  <sheetProtection/>
  <mergeCells count="3">
    <mergeCell ref="A1:B1"/>
    <mergeCell ref="F1:G1"/>
    <mergeCell ref="A10:B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FUNDACAO DE APOIO A PESQUISA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FUNDACAO DE APOIO A PESQUISA</dc:creator>
  <cp:keywords/>
  <dc:description/>
  <cp:lastModifiedBy>Home</cp:lastModifiedBy>
  <cp:lastPrinted>2009-09-21T18:51:21Z</cp:lastPrinted>
  <dcterms:created xsi:type="dcterms:W3CDTF">2000-11-27T12:10:10Z</dcterms:created>
  <dcterms:modified xsi:type="dcterms:W3CDTF">2016-06-30T19:57:52Z</dcterms:modified>
  <cp:category/>
  <cp:version/>
  <cp:contentType/>
  <cp:contentStatus/>
</cp:coreProperties>
</file>