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6" activeTab="5"/>
  </bookViews>
  <sheets>
    <sheet name="Capa" sheetId="1" r:id="rId1"/>
    <sheet name="Declaração" sheetId="2" r:id="rId2"/>
    <sheet name="BDI" sheetId="3" r:id="rId3"/>
    <sheet name="Cobertura" sheetId="4" r:id="rId4"/>
    <sheet name="Resumo" sheetId="5" r:id="rId5"/>
    <sheet name="Cronograma 4 Meses" sheetId="6" r:id="rId6"/>
    <sheet name="Composição de Custos" sheetId="7" r:id="rId7"/>
  </sheets>
  <externalReferences>
    <externalReference r:id="rId10"/>
    <externalReference r:id="rId11"/>
    <externalReference r:id="rId12"/>
  </externalReferences>
  <definedNames>
    <definedName name="\0">#REF!</definedName>
    <definedName name="_xlfn.BAHTTEXT" hidden="1">#NAME?</definedName>
    <definedName name="_xlnm.Print_Area" localSheetId="2">'BDI'!$A$1:$R$44</definedName>
    <definedName name="_xlnm.Print_Area" localSheetId="0">'Capa'!$A$1:$J$37</definedName>
    <definedName name="_xlnm.Print_Area" localSheetId="3">'Cobertura'!$A$1:$G$58</definedName>
    <definedName name="_xlnm.Print_Area" localSheetId="5">'Cronograma 4 Meses'!$A$1:$H$32</definedName>
    <definedName name="_xlnm.Print_Area" localSheetId="4">'Resumo'!$A$1:$F$37</definedName>
    <definedName name="COTAÇÕES" localSheetId="5">#REF!</definedName>
    <definedName name="COTAÇÕES">#REF!</definedName>
    <definedName name="TESTE" localSheetId="5">#REF!</definedName>
    <definedName name="TESTE">#REF!</definedName>
    <definedName name="_xlnm.Print_Titles" localSheetId="3">'Cobertura'!$1:$6</definedName>
    <definedName name="_xlnm.Print_Titles" localSheetId="6">'Composição de Custos'!$1:$1</definedName>
    <definedName name="_xlnm.Print_Titles" localSheetId="5">'Cronograma 4 Meses'!$1:$6</definedName>
  </definedNames>
  <calcPr fullCalcOnLoad="1"/>
</workbook>
</file>

<file path=xl/sharedStrings.xml><?xml version="1.0" encoding="utf-8"?>
<sst xmlns="http://schemas.openxmlformats.org/spreadsheetml/2006/main" count="256" uniqueCount="170">
  <si>
    <t>ORÇAMENTO SINTÉTICO</t>
  </si>
  <si>
    <t>ITEM</t>
  </si>
  <si>
    <t>CÓDIGO</t>
  </si>
  <si>
    <t>UND</t>
  </si>
  <si>
    <t>DESCRIÇÃO</t>
  </si>
  <si>
    <t>1.1</t>
  </si>
  <si>
    <t>1.2</t>
  </si>
  <si>
    <t>2.1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</si>
  <si>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</si>
  <si>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</si>
  <si>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</si>
  <si>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</si>
  <si>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</si>
  <si>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</si>
  <si>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</si>
  <si>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</si>
  <si>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</si>
  <si>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</si>
  <si>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</si>
  <si>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</si>
  <si>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M²</t>
  </si>
  <si>
    <t>M</t>
  </si>
  <si>
    <t>EQUIPAMENTOS</t>
  </si>
  <si>
    <t>1 MÊS</t>
  </si>
  <si>
    <t>2 MÊS</t>
  </si>
  <si>
    <t>3 MÊS</t>
  </si>
  <si>
    <t>1.3</t>
  </si>
  <si>
    <t>2.2</t>
  </si>
  <si>
    <t>1.4</t>
  </si>
  <si>
    <t>TOTAL GERAL DO ORÇAMENTO</t>
  </si>
  <si>
    <t>TOTAL  DESEMBOLSO MENSAL</t>
  </si>
  <si>
    <t>%  MENSAL</t>
  </si>
  <si>
    <t>% MENSAL ACUMULADA</t>
  </si>
  <si>
    <t>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</si>
  <si>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</si>
  <si>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</si>
  <si>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Outros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</si>
  <si>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</si>
  <si>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</si>
  <si>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</si>
  <si>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</si>
  <si>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</si>
  <si>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</si>
  <si>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</si>
  <si>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</si>
  <si>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</si>
  <si>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</si>
  <si>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</si>
  <si>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</si>
  <si>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</si>
  <si>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</si>
  <si>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</si>
  <si>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</si>
  <si>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t xml:space="preserve"> BONIFICAÇÃO E DESPESAS INDIRETAS</t>
  </si>
  <si>
    <t>BONIFICAÇÃO E DESPESAS INDIRETAS - B.D.I. ...............................:</t>
  </si>
  <si>
    <t>4 MÊS</t>
  </si>
  <si>
    <t>2.5</t>
  </si>
  <si>
    <t>Seguros + Garantias</t>
  </si>
  <si>
    <t>Riscos</t>
  </si>
  <si>
    <t>1.5</t>
  </si>
  <si>
    <t xml:space="preserve">QUANTIDADE </t>
  </si>
  <si>
    <t xml:space="preserve">Cliente: INSTITUTO FEDERAL DE EDUCAÇÃO, CIÊNCIA E TECNOLOGIA DE GOIÁS </t>
  </si>
  <si>
    <t>i⁴</t>
  </si>
  <si>
    <t>COMPOSIÇÃO DE CUSTOS</t>
  </si>
  <si>
    <t>Cálculo base na composição do BDI conforme acórdão TCU 2622/2013 Plenário. Relator Ministro-Substituto Marcos Bemquerer Costa. Brasília 25 de setembro de 2013.</t>
  </si>
  <si>
    <t xml:space="preserve">Súmula 253/2010 - Tribunal de Contas da União  </t>
  </si>
  <si>
    <t>INSS (CPRB)</t>
  </si>
  <si>
    <t>BDI - Benefício e Despesas Indiretas (lucro e despesas indiretas):</t>
  </si>
  <si>
    <t xml:space="preserve"> PREÇO UNITÁRIO (R$) </t>
  </si>
  <si>
    <t xml:space="preserve"> VALOR TOTAL (R$) </t>
  </si>
  <si>
    <t>INSTITUTO FEDERAL DE EDUCAÇÃO, CIÊNCIA E TECNOLOGIA DE GOIÁS</t>
  </si>
  <si>
    <t>DIRETORIA DE PROJETOS E INFRAESTRUTURA</t>
  </si>
  <si>
    <t>ÁREA CONSTRUÍDA: 1250,00 m²</t>
  </si>
  <si>
    <t>FUNDAÇÃO</t>
  </si>
  <si>
    <t>SERVIÇOS PRELIMINARES</t>
  </si>
  <si>
    <t>Rateio da Administração Central</t>
  </si>
  <si>
    <t>AÇO 6,3MM</t>
  </si>
  <si>
    <t>AÇO 10,0MM</t>
  </si>
  <si>
    <t>AÇO 16,0MM</t>
  </si>
  <si>
    <t>CONCRETO FCK=30MPa</t>
  </si>
  <si>
    <t>FORMA</t>
  </si>
  <si>
    <t>KG</t>
  </si>
  <si>
    <t>M³</t>
  </si>
  <si>
    <t>LIGAÇÃO ENTRE PILAR/COBERTURA</t>
  </si>
  <si>
    <t>COBERTURA METÁLICA</t>
  </si>
  <si>
    <t>FIXAÇÃO PEÇAS COBERTURA</t>
  </si>
  <si>
    <t>TELHA</t>
  </si>
  <si>
    <t xml:space="preserve">ESCAVAÇÃO DE TUBULÃO </t>
  </si>
  <si>
    <t>BARRACÃO DE OBRA</t>
  </si>
  <si>
    <t>PLACA DE OBRA</t>
  </si>
  <si>
    <t>LOCAÇÃO DE OBRA COM GABARITO DE TABUA CORRIDA</t>
  </si>
  <si>
    <t>BLOCOS</t>
  </si>
  <si>
    <t xml:space="preserve">MESTRE DE OBRA </t>
  </si>
  <si>
    <t xml:space="preserve">ENGENHEIRO CIVIL </t>
  </si>
  <si>
    <t>H</t>
  </si>
  <si>
    <t>LIMPEZA FINAL</t>
  </si>
  <si>
    <t>LIMPEZA FINAL DE OBRA</t>
  </si>
  <si>
    <t>PILARES DE CONCRETO</t>
  </si>
  <si>
    <t>CONCRETO FCK=20MPa</t>
  </si>
  <si>
    <t xml:space="preserve">Empreendimento: </t>
  </si>
  <si>
    <t xml:space="preserve">Goiânia, </t>
  </si>
  <si>
    <r>
      <t xml:space="preserve">         O percentual de encargos sociais adotado é de  </t>
    </r>
    <r>
      <rPr>
        <sz val="11"/>
        <color indexed="10"/>
        <rFont val="Arial"/>
        <family val="2"/>
      </rPr>
      <t>91,50% (horista) e 52,87% (mensalista)</t>
    </r>
    <r>
      <rPr>
        <sz val="11"/>
        <color indexed="8"/>
        <rFont val="Arial"/>
        <family val="2"/>
      </rPr>
      <t>, Conforme SINAPI - Sistema Nacional de Pesquisa de Custos e Índices da Construção Civil mantido e divulgado pela Caixa Econômica Federal.</t>
    </r>
  </si>
  <si>
    <t>DECLARAÇÃO DE CONFORMIDADE</t>
  </si>
  <si>
    <t>DECLARAÇÃO DE CONFORMIDADE, BDI, PLANILHA ORÇAMENTÁRIA, RESUMO, CRONOGRAMA E COMPOSIÇÃO DE CUSTOS</t>
  </si>
  <si>
    <t>B.D.I.             edificação</t>
  </si>
  <si>
    <t>B.D.I.  equipamentos</t>
  </si>
  <si>
    <t>TAXAS GERAIS</t>
  </si>
  <si>
    <t>IMPOSTOS</t>
  </si>
  <si>
    <t xml:space="preserve">TOTAL BDI </t>
  </si>
  <si>
    <t>S + G</t>
  </si>
  <si>
    <t>VALOR TOTAL DA OBRA...................................................................:</t>
  </si>
  <si>
    <t>BONIFICAÇÃO E DESPESAS INDIRETAS - B.D.I. ................................:</t>
  </si>
  <si>
    <t>VALOR TOTAL DA OBRA....................................................................:</t>
  </si>
  <si>
    <t>VALOR DA EDIFICAÇÃO</t>
  </si>
  <si>
    <t>VALOR DO BDI</t>
  </si>
  <si>
    <t>VALOR TOTAL DA OBRA</t>
  </si>
  <si>
    <t>SINAPI</t>
  </si>
  <si>
    <t>AGETOP</t>
  </si>
  <si>
    <t>74209/001</t>
  </si>
  <si>
    <t xml:space="preserve">PARAFUSO PARA TELHA - TERÇA (FIXAÇÃO) PB 12 - 1/4" - 14x5" </t>
  </si>
  <si>
    <t xml:space="preserve">PARAFUSO PARA TELHA - TERÇA (COSTURA) PB 1/4" - 14x7/8" </t>
  </si>
  <si>
    <t>PLACAS DE TOPO - CHAPA CORTADA 400x200 # mm - 20 unidades</t>
  </si>
  <si>
    <t>PLACAS DE LIGAÇÃO - CHAPA CORTADA 500x500x900 #8mm - 20 unidades</t>
  </si>
  <si>
    <t>kg</t>
  </si>
  <si>
    <t>BANZOS - PERFIL US 150x50 #4.75mm - 120 metros - peso 8,74 kg/m</t>
  </si>
  <si>
    <t>BANZOS - PERFIL US 150x50 #3.00mm - 540 metros - peso 5,66 kg/m</t>
  </si>
  <si>
    <t>MÃO FRANCESA - PERFIL US 40x30 #2.00mm - 950mm - 432 unidades - peso 1,5 kg/m</t>
  </si>
  <si>
    <t>DIAGONAIS - PERFIL US 142x40 #2.00mm - 773 metros  - peso 3,4 kg/m</t>
  </si>
  <si>
    <t>TERÇAS - PERFIL UE 150x60x20 #2.25mm - 1128 metros  - peso 5,21 kg/m</t>
  </si>
  <si>
    <t>CALÇO DAS TERÇAS - CANTONEIRA CORTADA 70x100x120 #3.00mm - 240 unidades - peso 1,50 kg/m</t>
  </si>
  <si>
    <t>AGULHAS/CORRENTE - PERFIL CANTONEIRA 20x20 #3.00mm - 297 unidades - peso 0,87 kg/m</t>
  </si>
  <si>
    <t>052005</t>
  </si>
  <si>
    <t>CONTRAVENTAMENTO - BARRA REDONDA MECÂNICA Ø3/8" - 479 metros</t>
  </si>
  <si>
    <t>92263</t>
  </si>
  <si>
    <t>COTAÇÃO</t>
  </si>
  <si>
    <t>00004069</t>
  </si>
  <si>
    <t>00002706</t>
  </si>
  <si>
    <t>052003</t>
  </si>
  <si>
    <t>052004</t>
  </si>
  <si>
    <t>051001</t>
  </si>
  <si>
    <t>051037</t>
  </si>
  <si>
    <t>LANÇAMENTO/APLICAÇÃO/ADENSAMENTO MANUAL DE CONCRETO - (O.C.)</t>
  </si>
  <si>
    <t>051055</t>
  </si>
  <si>
    <t>051060</t>
  </si>
  <si>
    <t>LANÇAMENTO/APLICAÇÃO/ADENSAMENTO DE CONCRETO USINADO BOMBEADO EM FUNDAÇÃO</t>
  </si>
  <si>
    <t>051035</t>
  </si>
  <si>
    <t>ORÇAMENTO QUADRAS COBERTAS</t>
  </si>
  <si>
    <t>*NÃO-DESONERADA</t>
  </si>
  <si>
    <t>Mário Ricardo Queiroz e Silva</t>
  </si>
  <si>
    <t>Engenheiro Civil</t>
  </si>
  <si>
    <t>CREA 14.273/D-GO</t>
  </si>
  <si>
    <r>
      <t xml:space="preserve">        Na condição de Responsável Técnico, declaro para os devidos fins, que os quantitativos constantes nesta planilha orçamentária estão de acordo com os projetos de arquitetura e engenharia da obra. Declaramos ainda que custos unitários de insumos e serviços estão de acordo com os do Sistema Nacional de Pesquisa de Custos e Índices da Construção Civil (SINAPI) do mês de</t>
    </r>
    <r>
      <rPr>
        <sz val="11"/>
        <color indexed="10"/>
        <rFont val="Arial"/>
        <family val="2"/>
      </rPr>
      <t xml:space="preserve"> julho de 2016</t>
    </r>
    <r>
      <rPr>
        <sz val="11"/>
        <color indexed="8"/>
        <rFont val="Arial"/>
        <family val="2"/>
      </rPr>
      <t xml:space="preserve"> e, exporadicamente, com os da Agência Goiana de Transportes e Obras Públicas (AGETOP), </t>
    </r>
    <r>
      <rPr>
        <sz val="11"/>
        <color indexed="10"/>
        <rFont val="Arial"/>
        <family val="2"/>
      </rPr>
      <t>do ano de 2015</t>
    </r>
    <r>
      <rPr>
        <sz val="11"/>
        <color indexed="8"/>
        <rFont val="Arial"/>
        <family val="2"/>
      </rPr>
      <t>. Quando houverem exceções para adoção de custos, as mesmas estarão devidamente justificadas na planilha orçamentária.
Este orçamento e seus anexos seguem as diretrizes e orientações da Lei Nº 8.666, de 21 de junho de 1993, e o Decreto Nº 7.983 de 8 de abril de 2013.</t>
    </r>
  </si>
  <si>
    <t>COBERTURA</t>
  </si>
  <si>
    <t xml:space="preserve">AÇO 8,0 MM </t>
  </si>
  <si>
    <t>052006</t>
  </si>
  <si>
    <t>AÇO 12,5 MM</t>
  </si>
  <si>
    <t>052002</t>
  </si>
  <si>
    <t>AÇO 5,0 MM</t>
  </si>
  <si>
    <t>AÇO 6.3 MM</t>
  </si>
  <si>
    <t>052007</t>
  </si>
  <si>
    <t>AÇO 16,0 MM</t>
  </si>
  <si>
    <t>TELHA METÁLICA TRAPEZOIDAL #0.43 - DIMENSÃO 6835 mm</t>
  </si>
  <si>
    <t>TELHA METÁLICA TRAPEZOIDAL #0.43 - DIMENSÃO 6300 mm</t>
  </si>
  <si>
    <t>TELHA METÁLICA TRAPEZOIDAL #0.43 - DIMENSÃO 6400 mm</t>
  </si>
  <si>
    <t>CUMEEIRA P/ TELHA GALVANIZADA TRAPEZOIDAL 0,43MM</t>
  </si>
  <si>
    <r>
      <t xml:space="preserve">ADMINISTRAÇÃO </t>
    </r>
    <r>
      <rPr>
        <b/>
        <sz val="10"/>
        <color indexed="8"/>
        <rFont val="Arial"/>
        <family val="2"/>
      </rPr>
      <t>( 04 MESES)</t>
    </r>
  </si>
  <si>
    <t>74077/002</t>
  </si>
  <si>
    <t>4 MESES</t>
  </si>
  <si>
    <t>BDI</t>
  </si>
  <si>
    <t>TOTAL  DESEMBOLSO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</si>
</sst>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[$-416]dddd\,\ d&quot; de &quot;mmmm&quot; de &quot;yyyy"/>
    <numFmt numFmtId="206" formatCode="&quot;R$&quot;\ #,##0.00"/>
    <numFmt numFmtId="207" formatCode="0.0"/>
    <numFmt numFmtId="208" formatCode="_(&quot;Cr$&quot;* #,##0.00_);_(&quot;Cr$&quot;* \(#,##0.00\);_(&quot;Cr$&quot;* &quot;-&quot;??_);_(@_)"/>
    <numFmt numFmtId="209" formatCode="0.000000000"/>
  </numFmts>
  <fonts count="8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2" fillId="0" borderId="0">
      <alignment/>
      <protection/>
    </xf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14" fillId="0" borderId="0">
      <alignment/>
      <protection locked="0"/>
    </xf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195" fontId="15" fillId="0" borderId="0">
      <alignment/>
      <protection/>
    </xf>
    <xf numFmtId="196" fontId="14" fillId="0" borderId="0">
      <alignment/>
      <protection locked="0"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32" borderId="4" applyNumberFormat="0" applyFont="0" applyAlignment="0" applyProtection="0"/>
    <xf numFmtId="198" fontId="14" fillId="0" borderId="0">
      <alignment/>
      <protection locked="0"/>
    </xf>
    <xf numFmtId="199" fontId="14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>
      <alignment/>
      <protection/>
    </xf>
    <xf numFmtId="200" fontId="19" fillId="0" borderId="0">
      <alignment/>
      <protection/>
    </xf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201" fontId="20" fillId="0" borderId="0">
      <alignment/>
      <protection locked="0"/>
    </xf>
    <xf numFmtId="201" fontId="20" fillId="0" borderId="0">
      <alignment/>
      <protection locked="0"/>
    </xf>
    <xf numFmtId="0" fontId="72" fillId="0" borderId="9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3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Alignment="1" applyProtection="1">
      <alignment horizontal="center" vertical="center"/>
      <protection locked="0"/>
    </xf>
    <xf numFmtId="0" fontId="3" fillId="0" borderId="0" xfId="62" applyFont="1" applyFill="1" applyProtection="1">
      <alignment/>
      <protection locked="0"/>
    </xf>
    <xf numFmtId="171" fontId="3" fillId="0" borderId="0" xfId="145" applyFont="1" applyFill="1" applyAlignment="1" applyProtection="1">
      <alignment horizontal="center" vertical="center"/>
      <protection locked="0"/>
    </xf>
    <xf numFmtId="4" fontId="3" fillId="0" borderId="0" xfId="145" applyNumberFormat="1" applyFont="1" applyFill="1" applyAlignment="1" applyProtection="1">
      <alignment horizontal="center"/>
      <protection locked="0"/>
    </xf>
    <xf numFmtId="171" fontId="3" fillId="0" borderId="0" xfId="145" applyFont="1" applyFill="1" applyAlignment="1" applyProtection="1">
      <alignment horizontal="right"/>
      <protection locked="0"/>
    </xf>
    <xf numFmtId="0" fontId="3" fillId="0" borderId="0" xfId="62" applyFont="1" applyFill="1" applyBorder="1" applyProtection="1">
      <alignment/>
      <protection locked="0"/>
    </xf>
    <xf numFmtId="4" fontId="3" fillId="0" borderId="0" xfId="145" applyNumberFormat="1" applyFont="1" applyFill="1" applyBorder="1" applyAlignment="1" applyProtection="1">
      <alignment horizontal="center"/>
      <protection locked="0"/>
    </xf>
    <xf numFmtId="171" fontId="3" fillId="0" borderId="0" xfId="145" applyFont="1" applyFill="1" applyAlignment="1" applyProtection="1">
      <alignment horizontal="right" vertical="center"/>
      <protection locked="0"/>
    </xf>
    <xf numFmtId="0" fontId="10" fillId="0" borderId="0" xfId="62" applyFont="1" applyFill="1" applyProtection="1">
      <alignment/>
      <protection/>
    </xf>
    <xf numFmtId="10" fontId="75" fillId="0" borderId="0" xfId="116" applyNumberFormat="1" applyFont="1" applyAlignment="1">
      <alignment/>
    </xf>
    <xf numFmtId="0" fontId="8" fillId="0" borderId="0" xfId="62" applyFont="1" applyFill="1" applyAlignment="1" applyProtection="1">
      <alignment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6" fillId="0" borderId="0" xfId="112" applyFont="1" applyFill="1" applyBorder="1" applyAlignment="1" applyProtection="1">
      <alignment horizontal="left" vertical="center"/>
      <protection/>
    </xf>
    <xf numFmtId="0" fontId="3" fillId="0" borderId="10" xfId="62" applyFont="1" applyFill="1" applyBorder="1" applyAlignment="1" applyProtection="1">
      <alignment horizontal="center" vertical="center"/>
      <protection/>
    </xf>
    <xf numFmtId="171" fontId="3" fillId="0" borderId="11" xfId="145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171" fontId="3" fillId="0" borderId="0" xfId="145" applyFont="1" applyFill="1" applyBorder="1" applyAlignment="1" applyProtection="1">
      <alignment horizontal="center" vertical="center"/>
      <protection locked="0"/>
    </xf>
    <xf numFmtId="171" fontId="3" fillId="0" borderId="0" xfId="145" applyFont="1" applyFill="1" applyBorder="1" applyAlignment="1" applyProtection="1">
      <alignment horizontal="right"/>
      <protection locked="0"/>
    </xf>
    <xf numFmtId="43" fontId="6" fillId="0" borderId="0" xfId="125" applyFont="1" applyFill="1" applyBorder="1" applyAlignment="1" applyProtection="1">
      <alignment horizontal="right" vertical="center"/>
      <protection/>
    </xf>
    <xf numFmtId="0" fontId="2" fillId="0" borderId="0" xfId="62" applyProtection="1">
      <alignment/>
      <protection/>
    </xf>
    <xf numFmtId="0" fontId="2" fillId="0" borderId="0" xfId="62" applyBorder="1" applyProtection="1">
      <alignment/>
      <protection/>
    </xf>
    <xf numFmtId="0" fontId="2" fillId="0" borderId="0" xfId="62" applyProtection="1">
      <alignment/>
      <protection locked="0"/>
    </xf>
    <xf numFmtId="0" fontId="12" fillId="0" borderId="0" xfId="62" applyFont="1" applyProtection="1">
      <alignment/>
      <protection/>
    </xf>
    <xf numFmtId="0" fontId="76" fillId="0" borderId="0" xfId="62" applyFont="1" applyProtection="1">
      <alignment/>
      <protection/>
    </xf>
    <xf numFmtId="0" fontId="76" fillId="0" borderId="0" xfId="62" applyFont="1" applyAlignment="1" applyProtection="1">
      <alignment horizontal="left"/>
      <protection/>
    </xf>
    <xf numFmtId="171" fontId="76" fillId="0" borderId="0" xfId="148" applyFont="1" applyAlignment="1" applyProtection="1">
      <alignment horizontal="left"/>
      <protection/>
    </xf>
    <xf numFmtId="171" fontId="76" fillId="0" borderId="0" xfId="148" applyFont="1" applyAlignment="1" applyProtection="1">
      <alignment/>
      <protection/>
    </xf>
    <xf numFmtId="0" fontId="77" fillId="0" borderId="0" xfId="62" applyFont="1" applyProtection="1">
      <alignment/>
      <protection/>
    </xf>
    <xf numFmtId="0" fontId="77" fillId="0" borderId="0" xfId="62" applyFont="1" applyAlignment="1" applyProtection="1">
      <alignment horizontal="left"/>
      <protection/>
    </xf>
    <xf numFmtId="171" fontId="76" fillId="0" borderId="0" xfId="148" applyFont="1" applyFill="1" applyAlignment="1" applyProtection="1">
      <alignment horizontal="left"/>
      <protection/>
    </xf>
    <xf numFmtId="0" fontId="76" fillId="0" borderId="0" xfId="62" applyFont="1" applyFill="1" applyAlignment="1" applyProtection="1">
      <alignment horizontal="left"/>
      <protection/>
    </xf>
    <xf numFmtId="0" fontId="76" fillId="0" borderId="0" xfId="62" applyFont="1" applyBorder="1" applyAlignment="1" applyProtection="1">
      <alignment horizontal="left"/>
      <protection/>
    </xf>
    <xf numFmtId="0" fontId="76" fillId="0" borderId="0" xfId="62" applyFont="1" applyAlignment="1" applyProtection="1">
      <alignment vertical="center"/>
      <protection/>
    </xf>
    <xf numFmtId="0" fontId="76" fillId="0" borderId="0" xfId="62" applyFont="1" applyAlignment="1" applyProtection="1">
      <alignment horizontal="left" vertical="center"/>
      <protection/>
    </xf>
    <xf numFmtId="2" fontId="77" fillId="0" borderId="0" xfId="62" applyNumberFormat="1" applyFont="1" applyAlignment="1" applyProtection="1">
      <alignment horizontal="left" vertical="center" wrapText="1"/>
      <protection/>
    </xf>
    <xf numFmtId="0" fontId="78" fillId="0" borderId="0" xfId="62" applyFont="1" applyProtection="1">
      <alignment/>
      <protection/>
    </xf>
    <xf numFmtId="0" fontId="78" fillId="0" borderId="0" xfId="62" applyFont="1" applyAlignment="1" applyProtection="1">
      <alignment horizontal="left"/>
      <protection/>
    </xf>
    <xf numFmtId="171" fontId="78" fillId="0" borderId="0" xfId="148" applyFont="1" applyFill="1" applyBorder="1" applyAlignment="1" applyProtection="1">
      <alignment horizontal="left"/>
      <protection/>
    </xf>
    <xf numFmtId="0" fontId="78" fillId="0" borderId="0" xfId="62" applyFont="1" applyFill="1" applyBorder="1" applyAlignment="1" applyProtection="1">
      <alignment horizontal="left"/>
      <protection/>
    </xf>
    <xf numFmtId="0" fontId="79" fillId="0" borderId="0" xfId="62" applyFont="1" applyFill="1" applyBorder="1" applyAlignment="1" applyProtection="1">
      <alignment horizontal="left"/>
      <protection/>
    </xf>
    <xf numFmtId="0" fontId="76" fillId="0" borderId="0" xfId="62" applyFont="1" applyFill="1" applyAlignment="1" applyProtection="1">
      <alignment vertical="center"/>
      <protection/>
    </xf>
    <xf numFmtId="0" fontId="80" fillId="0" borderId="0" xfId="62" applyFont="1" applyFill="1" applyBorder="1" applyAlignment="1" applyProtection="1">
      <alignment horizontal="center" vertical="center"/>
      <protection/>
    </xf>
    <xf numFmtId="171" fontId="76" fillId="0" borderId="0" xfId="127" applyFont="1" applyAlignment="1" applyProtection="1">
      <alignment/>
      <protection/>
    </xf>
    <xf numFmtId="0" fontId="76" fillId="0" borderId="0" xfId="62" applyFont="1" applyBorder="1" applyProtection="1">
      <alignment/>
      <protection/>
    </xf>
    <xf numFmtId="0" fontId="78" fillId="0" borderId="0" xfId="62" applyFont="1" applyBorder="1" applyProtection="1">
      <alignment/>
      <protection/>
    </xf>
    <xf numFmtId="0" fontId="76" fillId="0" borderId="0" xfId="62" applyFont="1" applyAlignment="1" applyProtection="1">
      <alignment vertical="center" wrapText="1"/>
      <protection/>
    </xf>
    <xf numFmtId="44" fontId="81" fillId="33" borderId="0" xfId="54" applyFont="1" applyFill="1" applyBorder="1" applyAlignment="1">
      <alignment horizontal="right" vertical="top"/>
    </xf>
    <xf numFmtId="44" fontId="2" fillId="0" borderId="0" xfId="54" applyFont="1" applyFill="1" applyAlignment="1" applyProtection="1">
      <alignment/>
      <protection locked="0"/>
    </xf>
    <xf numFmtId="0" fontId="4" fillId="0" borderId="12" xfId="62" applyFont="1" applyFill="1" applyBorder="1" applyAlignment="1" applyProtection="1">
      <alignment vertical="center"/>
      <protection/>
    </xf>
    <xf numFmtId="0" fontId="4" fillId="0" borderId="13" xfId="62" applyFont="1" applyFill="1" applyBorder="1" applyAlignment="1" applyProtection="1">
      <alignment vertical="center"/>
      <protection/>
    </xf>
    <xf numFmtId="171" fontId="76" fillId="0" borderId="0" xfId="127" applyFont="1" applyBorder="1" applyAlignment="1" applyProtection="1">
      <alignment/>
      <protection/>
    </xf>
    <xf numFmtId="0" fontId="73" fillId="0" borderId="0" xfId="0" applyFont="1" applyAlignment="1">
      <alignment horizontal="center" vertical="center" wrapText="1"/>
    </xf>
    <xf numFmtId="0" fontId="2" fillId="0" borderId="0" xfId="62" applyFont="1" applyFill="1" applyBorder="1" applyAlignment="1" applyProtection="1">
      <alignment horizontal="center" vertical="center"/>
      <protection/>
    </xf>
    <xf numFmtId="171" fontId="7" fillId="0" borderId="0" xfId="127" applyFont="1" applyFill="1" applyBorder="1" applyAlignment="1" applyProtection="1">
      <alignment horizontal="center" vertical="center"/>
      <protection/>
    </xf>
    <xf numFmtId="2" fontId="73" fillId="0" borderId="0" xfId="125" applyNumberFormat="1" applyFont="1" applyAlignment="1">
      <alignment vertical="center" wrapText="1"/>
    </xf>
    <xf numFmtId="0" fontId="76" fillId="0" borderId="14" xfId="62" applyFont="1" applyBorder="1" applyProtection="1">
      <alignment/>
      <protection/>
    </xf>
    <xf numFmtId="0" fontId="79" fillId="0" borderId="15" xfId="62" applyFont="1" applyFill="1" applyBorder="1" applyAlignment="1" applyProtection="1">
      <alignment horizontal="center"/>
      <protection/>
    </xf>
    <xf numFmtId="0" fontId="78" fillId="0" borderId="14" xfId="62" applyFont="1" applyBorder="1" applyProtection="1">
      <alignment/>
      <protection/>
    </xf>
    <xf numFmtId="171" fontId="78" fillId="0" borderId="0" xfId="62" applyNumberFormat="1" applyFont="1" applyBorder="1" applyProtection="1">
      <alignment/>
      <protection/>
    </xf>
    <xf numFmtId="0" fontId="78" fillId="0" borderId="14" xfId="62" applyFont="1" applyBorder="1" applyAlignment="1" applyProtection="1">
      <alignment horizontal="left"/>
      <protection/>
    </xf>
    <xf numFmtId="0" fontId="77" fillId="0" borderId="15" xfId="62" applyFont="1" applyBorder="1" applyAlignment="1" applyProtection="1">
      <alignment horizontal="left"/>
      <protection/>
    </xf>
    <xf numFmtId="0" fontId="76" fillId="0" borderId="14" xfId="62" applyFont="1" applyBorder="1" applyAlignment="1" applyProtection="1">
      <alignment horizontal="left"/>
      <protection/>
    </xf>
    <xf numFmtId="0" fontId="77" fillId="0" borderId="15" xfId="62" applyFont="1" applyBorder="1" applyProtection="1">
      <alignment/>
      <protection/>
    </xf>
    <xf numFmtId="171" fontId="7" fillId="0" borderId="0" xfId="148" applyFont="1" applyFill="1" applyBorder="1" applyAlignment="1" applyProtection="1">
      <alignment horizontal="center" vertical="center"/>
      <protection/>
    </xf>
    <xf numFmtId="0" fontId="73" fillId="0" borderId="16" xfId="0" applyFont="1" applyBorder="1" applyAlignment="1">
      <alignment horizontal="center" vertical="center" wrapText="1"/>
    </xf>
    <xf numFmtId="0" fontId="8" fillId="0" borderId="0" xfId="62" applyFont="1" applyFill="1" applyBorder="1" applyAlignment="1" applyProtection="1">
      <alignment horizontal="center"/>
      <protection locked="0"/>
    </xf>
    <xf numFmtId="0" fontId="78" fillId="0" borderId="0" xfId="62" applyFont="1" applyBorder="1" applyAlignment="1" applyProtection="1">
      <alignment horizontal="left"/>
      <protection/>
    </xf>
    <xf numFmtId="0" fontId="77" fillId="0" borderId="0" xfId="62" applyFont="1" applyBorder="1" applyProtection="1">
      <alignment/>
      <protection/>
    </xf>
    <xf numFmtId="0" fontId="11" fillId="0" borderId="17" xfId="112" applyFont="1" applyFill="1" applyBorder="1" applyAlignment="1" applyProtection="1">
      <alignment horizontal="center" vertical="center"/>
      <protection/>
    </xf>
    <xf numFmtId="10" fontId="24" fillId="0" borderId="17" xfId="116" applyNumberFormat="1" applyFont="1" applyFill="1" applyBorder="1" applyAlignment="1" applyProtection="1">
      <alignment horizontal="center" vertical="center" wrapText="1"/>
      <protection/>
    </xf>
    <xf numFmtId="170" fontId="3" fillId="0" borderId="17" xfId="112" applyNumberFormat="1" applyFont="1" applyFill="1" applyBorder="1" applyAlignment="1" applyProtection="1">
      <alignment horizontal="left"/>
      <protection locked="0"/>
    </xf>
    <xf numFmtId="0" fontId="24" fillId="34" borderId="17" xfId="62" applyFont="1" applyFill="1" applyBorder="1" applyAlignment="1" applyProtection="1">
      <alignment horizontal="center" vertical="center"/>
      <protection/>
    </xf>
    <xf numFmtId="0" fontId="24" fillId="34" borderId="17" xfId="62" applyFont="1" applyFill="1" applyBorder="1" applyAlignment="1" applyProtection="1">
      <alignment vertical="center"/>
      <protection/>
    </xf>
    <xf numFmtId="10" fontId="24" fillId="34" borderId="17" xfId="116" applyNumberFormat="1" applyFont="1" applyFill="1" applyBorder="1" applyAlignment="1" applyProtection="1">
      <alignment horizontal="center" vertical="center"/>
      <protection/>
    </xf>
    <xf numFmtId="0" fontId="2" fillId="0" borderId="17" xfId="62" applyFont="1" applyFill="1" applyBorder="1" applyAlignment="1" applyProtection="1">
      <alignment horizontal="center" vertical="center" wrapText="1"/>
      <protection locked="0"/>
    </xf>
    <xf numFmtId="170" fontId="2" fillId="0" borderId="17" xfId="112" applyNumberFormat="1" applyFont="1" applyFill="1" applyBorder="1" applyAlignment="1" applyProtection="1">
      <alignment horizontal="left"/>
      <protection locked="0"/>
    </xf>
    <xf numFmtId="10" fontId="2" fillId="0" borderId="17" xfId="117" applyNumberFormat="1" applyFont="1" applyFill="1" applyBorder="1" applyAlignment="1" applyProtection="1">
      <alignment horizontal="center" vertical="center"/>
      <protection/>
    </xf>
    <xf numFmtId="171" fontId="2" fillId="0" borderId="17" xfId="145" applyFont="1" applyFill="1" applyBorder="1" applyAlignment="1" applyProtection="1">
      <alignment horizontal="center" vertical="center"/>
      <protection/>
    </xf>
    <xf numFmtId="171" fontId="2" fillId="0" borderId="17" xfId="145" applyFont="1" applyFill="1" applyBorder="1" applyAlignment="1" applyProtection="1">
      <alignment horizontal="right" vertical="center"/>
      <protection/>
    </xf>
    <xf numFmtId="0" fontId="7" fillId="34" borderId="17" xfId="62" applyFont="1" applyFill="1" applyBorder="1" applyAlignment="1" applyProtection="1">
      <alignment horizontal="center" vertical="center"/>
      <protection/>
    </xf>
    <xf numFmtId="171" fontId="7" fillId="34" borderId="17" xfId="145" applyFont="1" applyFill="1" applyBorder="1" applyAlignment="1" applyProtection="1">
      <alignment horizontal="center" vertical="center"/>
      <protection/>
    </xf>
    <xf numFmtId="10" fontId="7" fillId="34" borderId="17" xfId="116" applyNumberFormat="1" applyFont="1" applyFill="1" applyBorder="1" applyAlignment="1" applyProtection="1">
      <alignment horizontal="center" vertical="center"/>
      <protection/>
    </xf>
    <xf numFmtId="9" fontId="7" fillId="34" borderId="17" xfId="117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 horizontal="center" vertical="center"/>
    </xf>
    <xf numFmtId="179" fontId="22" fillId="0" borderId="17" xfId="120" applyNumberFormat="1" applyFont="1" applyFill="1" applyBorder="1" applyAlignment="1">
      <alignment horizontal="right"/>
    </xf>
    <xf numFmtId="171" fontId="3" fillId="0" borderId="17" xfId="147" applyFont="1" applyFill="1" applyBorder="1" applyAlignment="1">
      <alignment horizontal="right"/>
    </xf>
    <xf numFmtId="44" fontId="2" fillId="0" borderId="17" xfId="54" applyFont="1" applyFill="1" applyBorder="1" applyAlignment="1" applyProtection="1">
      <alignment horizontal="left"/>
      <protection locked="0"/>
    </xf>
    <xf numFmtId="44" fontId="73" fillId="0" borderId="0" xfId="54" applyFont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2" fillId="35" borderId="17" xfId="0" applyFont="1" applyFill="1" applyBorder="1" applyAlignment="1">
      <alignment/>
    </xf>
    <xf numFmtId="0" fontId="49" fillId="2" borderId="17" xfId="0" applyFont="1" applyFill="1" applyBorder="1" applyAlignment="1">
      <alignment/>
    </xf>
    <xf numFmtId="0" fontId="49" fillId="2" borderId="17" xfId="0" applyFont="1" applyFill="1" applyBorder="1" applyAlignment="1">
      <alignment horizontal="left" vertical="center"/>
    </xf>
    <xf numFmtId="0" fontId="49" fillId="2" borderId="17" xfId="0" applyFont="1" applyFill="1" applyBorder="1" applyAlignment="1">
      <alignment wrapText="1"/>
    </xf>
    <xf numFmtId="0" fontId="49" fillId="0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49" fillId="2" borderId="17" xfId="0" applyFont="1" applyFill="1" applyBorder="1" applyAlignment="1">
      <alignment vertical="center"/>
    </xf>
    <xf numFmtId="2" fontId="73" fillId="0" borderId="16" xfId="54" applyNumberFormat="1" applyFont="1" applyBorder="1" applyAlignment="1">
      <alignment horizontal="center" vertical="center" wrapText="1"/>
    </xf>
    <xf numFmtId="2" fontId="73" fillId="0" borderId="0" xfId="54" applyNumberFormat="1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/>
    </xf>
    <xf numFmtId="0" fontId="77" fillId="0" borderId="18" xfId="62" applyFont="1" applyBorder="1" applyProtection="1">
      <alignment/>
      <protection/>
    </xf>
    <xf numFmtId="0" fontId="76" fillId="0" borderId="19" xfId="62" applyFont="1" applyBorder="1" applyProtection="1">
      <alignment/>
      <protection/>
    </xf>
    <xf numFmtId="171" fontId="76" fillId="0" borderId="19" xfId="127" applyFont="1" applyBorder="1" applyAlignment="1" applyProtection="1">
      <alignment/>
      <protection/>
    </xf>
    <xf numFmtId="0" fontId="76" fillId="0" borderId="20" xfId="62" applyFont="1" applyBorder="1" applyProtection="1">
      <alignment/>
      <protection/>
    </xf>
    <xf numFmtId="0" fontId="77" fillId="0" borderId="0" xfId="62" applyFont="1" applyBorder="1" applyAlignment="1" applyProtection="1">
      <alignment horizontal="left"/>
      <protection/>
    </xf>
    <xf numFmtId="0" fontId="4" fillId="0" borderId="21" xfId="62" applyFont="1" applyFill="1" applyBorder="1" applyAlignment="1" applyProtection="1">
      <alignment vertical="center"/>
      <protection/>
    </xf>
    <xf numFmtId="0" fontId="4" fillId="0" borderId="22" xfId="62" applyFont="1" applyFill="1" applyBorder="1" applyAlignment="1" applyProtection="1">
      <alignment horizontal="center" vertical="center" wrapText="1"/>
      <protection/>
    </xf>
    <xf numFmtId="0" fontId="4" fillId="0" borderId="23" xfId="62" applyFont="1" applyFill="1" applyBorder="1" applyAlignment="1" applyProtection="1">
      <alignment vertical="center"/>
      <protection/>
    </xf>
    <xf numFmtId="0" fontId="73" fillId="0" borderId="24" xfId="0" applyFont="1" applyBorder="1" applyAlignment="1">
      <alignment horizontal="center" vertical="center" wrapText="1"/>
    </xf>
    <xf numFmtId="44" fontId="73" fillId="0" borderId="25" xfId="54" applyFont="1" applyBorder="1" applyAlignment="1">
      <alignment horizontal="center" vertical="center" wrapText="1"/>
    </xf>
    <xf numFmtId="0" fontId="13" fillId="0" borderId="0" xfId="62" applyFont="1" applyBorder="1" applyAlignment="1" applyProtection="1">
      <alignment vertical="center"/>
      <protection locked="0"/>
    </xf>
    <xf numFmtId="49" fontId="6" fillId="0" borderId="0" xfId="145" applyNumberFormat="1" applyFont="1" applyFill="1" applyBorder="1" applyAlignment="1" applyProtection="1">
      <alignment horizontal="center" vertical="center"/>
      <protection/>
    </xf>
    <xf numFmtId="0" fontId="6" fillId="0" borderId="12" xfId="112" applyFont="1" applyFill="1" applyBorder="1" applyAlignment="1" applyProtection="1">
      <alignment horizontal="left" vertical="center"/>
      <protection/>
    </xf>
    <xf numFmtId="49" fontId="6" fillId="0" borderId="13" xfId="145" applyNumberFormat="1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 locked="0"/>
    </xf>
    <xf numFmtId="171" fontId="3" fillId="0" borderId="13" xfId="145" applyFont="1" applyFill="1" applyBorder="1" applyAlignment="1" applyProtection="1">
      <alignment horizontal="right"/>
      <protection locked="0"/>
    </xf>
    <xf numFmtId="0" fontId="3" fillId="0" borderId="10" xfId="62" applyFont="1" applyFill="1" applyBorder="1" applyAlignment="1" applyProtection="1">
      <alignment horizontal="center" vertical="center"/>
      <protection locked="0"/>
    </xf>
    <xf numFmtId="0" fontId="3" fillId="0" borderId="26" xfId="62" applyFont="1" applyFill="1" applyBorder="1" applyProtection="1">
      <alignment/>
      <protection locked="0"/>
    </xf>
    <xf numFmtId="171" fontId="3" fillId="0" borderId="26" xfId="145" applyFont="1" applyFill="1" applyBorder="1" applyAlignment="1" applyProtection="1">
      <alignment horizontal="center" vertical="center"/>
      <protection locked="0"/>
    </xf>
    <xf numFmtId="4" fontId="3" fillId="0" borderId="26" xfId="145" applyNumberFormat="1" applyFont="1" applyFill="1" applyBorder="1" applyAlignment="1" applyProtection="1">
      <alignment horizontal="center"/>
      <protection locked="0"/>
    </xf>
    <xf numFmtId="171" fontId="3" fillId="0" borderId="11" xfId="145" applyFont="1" applyFill="1" applyBorder="1" applyAlignment="1" applyProtection="1">
      <alignment horizontal="right"/>
      <protection locked="0"/>
    </xf>
    <xf numFmtId="0" fontId="79" fillId="0" borderId="15" xfId="62" applyFont="1" applyFill="1" applyBorder="1" applyAlignment="1" applyProtection="1">
      <alignment horizontal="left"/>
      <protection/>
    </xf>
    <xf numFmtId="0" fontId="79" fillId="0" borderId="0" xfId="62" applyFont="1" applyFill="1" applyBorder="1" applyAlignment="1" applyProtection="1">
      <alignment horizontal="center"/>
      <protection/>
    </xf>
    <xf numFmtId="0" fontId="81" fillId="0" borderId="17" xfId="0" applyFont="1" applyFill="1" applyBorder="1" applyAlignment="1">
      <alignment horizontal="center" vertical="center" wrapText="1"/>
    </xf>
    <xf numFmtId="2" fontId="81" fillId="0" borderId="17" xfId="125" applyNumberFormat="1" applyFont="1" applyFill="1" applyBorder="1" applyAlignment="1">
      <alignment horizontal="center" vertical="center" wrapText="1"/>
    </xf>
    <xf numFmtId="2" fontId="81" fillId="0" borderId="17" xfId="54" applyNumberFormat="1" applyFont="1" applyFill="1" applyBorder="1" applyAlignment="1">
      <alignment horizontal="center" vertical="center" wrapText="1"/>
    </xf>
    <xf numFmtId="44" fontId="81" fillId="0" borderId="17" xfId="54" applyFont="1" applyFill="1" applyBorder="1" applyAlignment="1">
      <alignment horizontal="center" vertical="center" wrapText="1"/>
    </xf>
    <xf numFmtId="0" fontId="2" fillId="0" borderId="0" xfId="62" applyFont="1" applyBorder="1" applyAlignment="1" applyProtection="1">
      <alignment vertical="center" wrapText="1"/>
      <protection/>
    </xf>
    <xf numFmtId="0" fontId="73" fillId="0" borderId="17" xfId="0" applyFont="1" applyBorder="1" applyAlignment="1" applyProtection="1">
      <alignment horizontal="center" vertical="center" wrapText="1"/>
      <protection locked="0"/>
    </xf>
    <xf numFmtId="0" fontId="73" fillId="0" borderId="17" xfId="0" applyFont="1" applyFill="1" applyBorder="1" applyAlignment="1" applyProtection="1">
      <alignment vertical="center" wrapText="1"/>
      <protection locked="0"/>
    </xf>
    <xf numFmtId="2" fontId="73" fillId="0" borderId="17" xfId="125" applyNumberFormat="1" applyFont="1" applyBorder="1" applyAlignment="1">
      <alignment vertical="center" wrapText="1"/>
    </xf>
    <xf numFmtId="2" fontId="73" fillId="0" borderId="17" xfId="54" applyNumberFormat="1" applyFont="1" applyBorder="1" applyAlignment="1">
      <alignment vertical="center" wrapText="1"/>
    </xf>
    <xf numFmtId="44" fontId="73" fillId="0" borderId="17" xfId="54" applyFont="1" applyBorder="1" applyAlignment="1">
      <alignment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0" fontId="73" fillId="36" borderId="17" xfId="0" applyFont="1" applyFill="1" applyBorder="1" applyAlignment="1" applyProtection="1">
      <alignment horizontal="center" vertical="center" wrapText="1"/>
      <protection locked="0"/>
    </xf>
    <xf numFmtId="0" fontId="73" fillId="36" borderId="17" xfId="0" applyFont="1" applyFill="1" applyBorder="1" applyAlignment="1" applyProtection="1">
      <alignment vertical="center" wrapText="1"/>
      <protection locked="0"/>
    </xf>
    <xf numFmtId="2" fontId="73" fillId="36" borderId="17" xfId="125" applyNumberFormat="1" applyFont="1" applyFill="1" applyBorder="1" applyAlignment="1">
      <alignment vertical="center" wrapText="1"/>
    </xf>
    <xf numFmtId="2" fontId="73" fillId="36" borderId="17" xfId="54" applyNumberFormat="1" applyFont="1" applyFill="1" applyBorder="1" applyAlignment="1">
      <alignment vertical="center" wrapText="1"/>
    </xf>
    <xf numFmtId="44" fontId="73" fillId="36" borderId="17" xfId="54" applyFont="1" applyFill="1" applyBorder="1" applyAlignment="1">
      <alignment vertical="center" wrapText="1"/>
    </xf>
    <xf numFmtId="0" fontId="73" fillId="36" borderId="17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vertical="center" wrapText="1"/>
    </xf>
    <xf numFmtId="0" fontId="6" fillId="37" borderId="17" xfId="62" applyFont="1" applyFill="1" applyBorder="1" applyAlignment="1" applyProtection="1">
      <alignment horizontal="center"/>
      <protection/>
    </xf>
    <xf numFmtId="0" fontId="21" fillId="0" borderId="17" xfId="62" applyFont="1" applyFill="1" applyBorder="1" applyProtection="1">
      <alignment/>
      <protection/>
    </xf>
    <xf numFmtId="0" fontId="21" fillId="0" borderId="17" xfId="62" applyFont="1" applyFill="1" applyBorder="1" applyAlignment="1" applyProtection="1">
      <alignment horizontal="center"/>
      <protection/>
    </xf>
    <xf numFmtId="0" fontId="21" fillId="0" borderId="17" xfId="62" applyFont="1" applyFill="1" applyBorder="1" applyAlignment="1" applyProtection="1" quotePrefix="1">
      <alignment horizontal="left"/>
      <protection/>
    </xf>
    <xf numFmtId="0" fontId="21" fillId="0" borderId="17" xfId="62" applyFont="1" applyFill="1" applyBorder="1" applyAlignment="1" applyProtection="1" quotePrefix="1">
      <alignment horizontal="center"/>
      <protection/>
    </xf>
    <xf numFmtId="0" fontId="21" fillId="0" borderId="17" xfId="62" applyFont="1" applyFill="1" applyBorder="1" applyAlignment="1" applyProtection="1">
      <alignment horizontal="left"/>
      <protection/>
    </xf>
    <xf numFmtId="0" fontId="80" fillId="0" borderId="15" xfId="62" applyFont="1" applyFill="1" applyBorder="1" applyAlignment="1" applyProtection="1">
      <alignment horizontal="center" vertical="center"/>
      <protection/>
    </xf>
    <xf numFmtId="0" fontId="80" fillId="0" borderId="14" xfId="62" applyFont="1" applyFill="1" applyBorder="1" applyAlignment="1" applyProtection="1">
      <alignment horizontal="center" vertical="center"/>
      <protection/>
    </xf>
    <xf numFmtId="0" fontId="82" fillId="0" borderId="27" xfId="62" applyFont="1" applyBorder="1" applyAlignment="1" applyProtection="1" quotePrefix="1">
      <alignment horizontal="left" vertical="center"/>
      <protection/>
    </xf>
    <xf numFmtId="0" fontId="82" fillId="0" borderId="22" xfId="62" applyFont="1" applyBorder="1" applyAlignment="1" applyProtection="1" quotePrefix="1">
      <alignment horizontal="left" vertical="center"/>
      <protection/>
    </xf>
    <xf numFmtId="0" fontId="82" fillId="0" borderId="28" xfId="62" applyFont="1" applyBorder="1" applyAlignment="1" applyProtection="1" quotePrefix="1">
      <alignment horizontal="left" vertical="center"/>
      <protection/>
    </xf>
    <xf numFmtId="0" fontId="21" fillId="37" borderId="17" xfId="62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9" fontId="3" fillId="35" borderId="17" xfId="120" applyFont="1" applyFill="1" applyBorder="1" applyAlignment="1">
      <alignment horizontal="center" vertical="center" wrapText="1"/>
    </xf>
    <xf numFmtId="44" fontId="11" fillId="35" borderId="17" xfId="112" applyNumberFormat="1" applyFont="1" applyFill="1" applyBorder="1" applyAlignment="1" applyProtection="1">
      <alignment horizontal="left" vertical="center"/>
      <protection/>
    </xf>
    <xf numFmtId="4" fontId="3" fillId="35" borderId="17" xfId="0" applyNumberFormat="1" applyFont="1" applyFill="1" applyBorder="1" applyAlignment="1">
      <alignment vertical="center" wrapText="1"/>
    </xf>
    <xf numFmtId="0" fontId="11" fillId="35" borderId="17" xfId="112" applyFont="1" applyFill="1" applyBorder="1" applyAlignment="1" applyProtection="1">
      <alignment horizontal="left" vertical="center"/>
      <protection/>
    </xf>
    <xf numFmtId="10" fontId="75" fillId="35" borderId="17" xfId="120" applyNumberFormat="1" applyFont="1" applyFill="1" applyBorder="1" applyAlignment="1">
      <alignment vertical="center" wrapText="1"/>
    </xf>
    <xf numFmtId="44" fontId="73" fillId="35" borderId="17" xfId="54" applyFont="1" applyFill="1" applyBorder="1" applyAlignment="1">
      <alignment vertical="center" wrapText="1"/>
    </xf>
    <xf numFmtId="0" fontId="6" fillId="37" borderId="29" xfId="62" applyFont="1" applyFill="1" applyBorder="1" applyAlignment="1" applyProtection="1">
      <alignment horizontal="center"/>
      <protection/>
    </xf>
    <xf numFmtId="0" fontId="21" fillId="0" borderId="29" xfId="62" applyFont="1" applyFill="1" applyBorder="1" applyAlignment="1" applyProtection="1">
      <alignment horizontal="center"/>
      <protection/>
    </xf>
    <xf numFmtId="2" fontId="73" fillId="0" borderId="17" xfId="125" applyNumberFormat="1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2" fontId="2" fillId="0" borderId="17" xfId="125" applyNumberFormat="1" applyFont="1" applyFill="1" applyBorder="1" applyAlignment="1">
      <alignment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" fontId="2" fillId="0" borderId="17" xfId="125" applyNumberFormat="1" applyFont="1" applyBorder="1" applyAlignment="1">
      <alignment vertical="center" wrapText="1"/>
    </xf>
    <xf numFmtId="4" fontId="2" fillId="0" borderId="17" xfId="125" applyNumberFormat="1" applyFont="1" applyFill="1" applyBorder="1" applyAlignment="1">
      <alignment vertical="center" wrapText="1"/>
    </xf>
    <xf numFmtId="4" fontId="73" fillId="0" borderId="17" xfId="125" applyNumberFormat="1" applyFont="1" applyBorder="1" applyAlignment="1">
      <alignment vertical="center" wrapText="1"/>
    </xf>
    <xf numFmtId="0" fontId="73" fillId="0" borderId="17" xfId="0" applyFont="1" applyFill="1" applyBorder="1" applyAlignment="1" applyProtection="1">
      <alignment horizontal="center" vertical="center" wrapText="1"/>
      <protection locked="0"/>
    </xf>
    <xf numFmtId="2" fontId="73" fillId="0" borderId="17" xfId="54" applyNumberFormat="1" applyFont="1" applyFill="1" applyBorder="1" applyAlignment="1">
      <alignment vertical="center" wrapText="1"/>
    </xf>
    <xf numFmtId="0" fontId="73" fillId="0" borderId="17" xfId="0" applyFont="1" applyFill="1" applyBorder="1" applyAlignment="1">
      <alignment horizontal="center" vertical="center" wrapText="1"/>
    </xf>
    <xf numFmtId="4" fontId="73" fillId="0" borderId="17" xfId="125" applyNumberFormat="1" applyFont="1" applyFill="1" applyBorder="1" applyAlignment="1">
      <alignment vertical="center" wrapText="1"/>
    </xf>
    <xf numFmtId="49" fontId="73" fillId="0" borderId="17" xfId="0" applyNumberFormat="1" applyFont="1" applyFill="1" applyBorder="1" applyAlignment="1">
      <alignment horizontal="center" vertical="center" wrapText="1"/>
    </xf>
    <xf numFmtId="44" fontId="81" fillId="35" borderId="17" xfId="54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10" fillId="0" borderId="0" xfId="62" applyFont="1" applyBorder="1" applyAlignment="1" applyProtection="1">
      <alignment horizontal="center" vertical="center" wrapText="1"/>
      <protection/>
    </xf>
    <xf numFmtId="0" fontId="27" fillId="0" borderId="0" xfId="62" applyFont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center" vertical="center" wrapText="1"/>
      <protection/>
    </xf>
    <xf numFmtId="171" fontId="7" fillId="0" borderId="0" xfId="148" applyFont="1" applyFill="1" applyBorder="1" applyAlignment="1" applyProtection="1">
      <alignment horizontal="center" vertical="center"/>
      <protection/>
    </xf>
    <xf numFmtId="171" fontId="83" fillId="0" borderId="0" xfId="148" applyFont="1" applyAlignment="1" applyProtection="1">
      <alignment horizontal="center"/>
      <protection locked="0"/>
    </xf>
    <xf numFmtId="0" fontId="84" fillId="34" borderId="30" xfId="62" applyFont="1" applyFill="1" applyBorder="1" applyAlignment="1" applyProtection="1">
      <alignment horizontal="center" vertical="center"/>
      <protection/>
    </xf>
    <xf numFmtId="0" fontId="84" fillId="34" borderId="31" xfId="62" applyFont="1" applyFill="1" applyBorder="1" applyAlignment="1" applyProtection="1">
      <alignment horizontal="center" vertical="center"/>
      <protection/>
    </xf>
    <xf numFmtId="0" fontId="84" fillId="34" borderId="32" xfId="62" applyFont="1" applyFill="1" applyBorder="1" applyAlignment="1" applyProtection="1">
      <alignment horizontal="center" vertical="center"/>
      <protection/>
    </xf>
    <xf numFmtId="0" fontId="82" fillId="0" borderId="0" xfId="62" applyFont="1" applyFill="1" applyBorder="1" applyAlignment="1" applyProtection="1">
      <alignment horizontal="left"/>
      <protection locked="0"/>
    </xf>
    <xf numFmtId="2" fontId="83" fillId="0" borderId="0" xfId="62" applyNumberFormat="1" applyFont="1" applyAlignment="1" applyProtection="1">
      <alignment horizontal="left" vertical="center" wrapText="1"/>
      <protection/>
    </xf>
    <xf numFmtId="2" fontId="76" fillId="0" borderId="0" xfId="62" applyNumberFormat="1" applyFont="1" applyAlignment="1" applyProtection="1">
      <alignment horizontal="left" vertical="center" wrapText="1"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76" fillId="0" borderId="0" xfId="127" applyNumberFormat="1" applyFont="1" applyFill="1" applyBorder="1" applyAlignment="1" applyProtection="1">
      <alignment horizontal="left" vertical="center" wrapText="1"/>
      <protection/>
    </xf>
    <xf numFmtId="0" fontId="85" fillId="0" borderId="0" xfId="127" applyNumberFormat="1" applyFont="1" applyFill="1" applyBorder="1" applyAlignment="1" applyProtection="1">
      <alignment vertical="center" wrapText="1"/>
      <protection/>
    </xf>
    <xf numFmtId="0" fontId="76" fillId="0" borderId="0" xfId="62" applyFont="1" applyAlignment="1" applyProtection="1">
      <alignment horizontal="center"/>
      <protection/>
    </xf>
    <xf numFmtId="0" fontId="77" fillId="0" borderId="15" xfId="62" applyFont="1" applyBorder="1" applyAlignment="1" applyProtection="1">
      <alignment horizontal="center" vertical="center" wrapText="1"/>
      <protection/>
    </xf>
    <xf numFmtId="0" fontId="77" fillId="0" borderId="0" xfId="62" applyFont="1" applyBorder="1" applyAlignment="1" applyProtection="1">
      <alignment horizontal="center" vertical="center" wrapText="1"/>
      <protection/>
    </xf>
    <xf numFmtId="0" fontId="77" fillId="0" borderId="14" xfId="62" applyFont="1" applyBorder="1" applyAlignment="1" applyProtection="1">
      <alignment horizontal="center" vertical="center" wrapText="1"/>
      <protection/>
    </xf>
    <xf numFmtId="171" fontId="76" fillId="0" borderId="0" xfId="127" applyFont="1" applyFill="1" applyBorder="1" applyAlignment="1" applyProtection="1">
      <alignment horizontal="left" vertical="center" wrapText="1"/>
      <protection/>
    </xf>
    <xf numFmtId="0" fontId="86" fillId="0" borderId="0" xfId="127" applyNumberFormat="1" applyFont="1" applyFill="1" applyBorder="1" applyAlignment="1" applyProtection="1">
      <alignment horizontal="left" vertical="center" wrapText="1"/>
      <protection/>
    </xf>
    <xf numFmtId="2" fontId="6" fillId="35" borderId="17" xfId="116" applyNumberFormat="1" applyFont="1" applyFill="1" applyBorder="1" applyAlignment="1" applyProtection="1">
      <alignment horizontal="center" vertical="center" wrapText="1"/>
      <protection/>
    </xf>
    <xf numFmtId="2" fontId="6" fillId="35" borderId="33" xfId="116" applyNumberFormat="1" applyFont="1" applyFill="1" applyBorder="1" applyAlignment="1" applyProtection="1">
      <alignment horizontal="center" vertical="center" wrapText="1"/>
      <protection/>
    </xf>
    <xf numFmtId="0" fontId="77" fillId="0" borderId="30" xfId="62" applyFont="1" applyBorder="1" applyAlignment="1" applyProtection="1">
      <alignment horizontal="center"/>
      <protection/>
    </xf>
    <xf numFmtId="0" fontId="77" fillId="0" borderId="31" xfId="62" applyFont="1" applyBorder="1" applyAlignment="1" applyProtection="1">
      <alignment horizontal="center"/>
      <protection/>
    </xf>
    <xf numFmtId="0" fontId="77" fillId="0" borderId="32" xfId="62" applyFont="1" applyBorder="1" applyAlignment="1" applyProtection="1">
      <alignment horizontal="center"/>
      <protection/>
    </xf>
    <xf numFmtId="171" fontId="6" fillId="35" borderId="17" xfId="127" applyFont="1" applyFill="1" applyBorder="1" applyAlignment="1" applyProtection="1">
      <alignment horizontal="center" vertical="center" wrapText="1"/>
      <protection/>
    </xf>
    <xf numFmtId="171" fontId="6" fillId="35" borderId="33" xfId="127" applyFont="1" applyFill="1" applyBorder="1" applyAlignment="1" applyProtection="1">
      <alignment horizontal="center" vertical="center" wrapText="1"/>
      <protection/>
    </xf>
    <xf numFmtId="0" fontId="84" fillId="35" borderId="30" xfId="62" applyFont="1" applyFill="1" applyBorder="1" applyAlignment="1" applyProtection="1">
      <alignment horizontal="center" vertical="center"/>
      <protection/>
    </xf>
    <xf numFmtId="0" fontId="84" fillId="35" borderId="31" xfId="62" applyFont="1" applyFill="1" applyBorder="1" applyAlignment="1" applyProtection="1">
      <alignment horizontal="center" vertical="center"/>
      <protection/>
    </xf>
    <xf numFmtId="0" fontId="84" fillId="35" borderId="32" xfId="62" applyFont="1" applyFill="1" applyBorder="1" applyAlignment="1" applyProtection="1">
      <alignment horizontal="center" vertical="center"/>
      <protection/>
    </xf>
    <xf numFmtId="0" fontId="82" fillId="0" borderId="15" xfId="62" applyFont="1" applyBorder="1" applyAlignment="1" applyProtection="1">
      <alignment horizontal="left" vertical="center"/>
      <protection/>
    </xf>
    <xf numFmtId="0" fontId="82" fillId="0" borderId="0" xfId="62" applyFont="1" applyBorder="1" applyAlignment="1" applyProtection="1">
      <alignment horizontal="left" vertical="center"/>
      <protection/>
    </xf>
    <xf numFmtId="0" fontId="82" fillId="0" borderId="14" xfId="62" applyFont="1" applyBorder="1" applyAlignment="1" applyProtection="1">
      <alignment horizontal="left" vertical="center"/>
      <protection/>
    </xf>
    <xf numFmtId="10" fontId="7" fillId="0" borderId="24" xfId="116" applyNumberFormat="1" applyFont="1" applyFill="1" applyBorder="1" applyAlignment="1" applyProtection="1">
      <alignment horizontal="center" vertical="center" wrapText="1"/>
      <protection/>
    </xf>
    <xf numFmtId="10" fontId="7" fillId="0" borderId="25" xfId="116" applyNumberFormat="1" applyFont="1" applyFill="1" applyBorder="1" applyAlignment="1" applyProtection="1">
      <alignment horizontal="center" vertical="center" wrapText="1"/>
      <protection/>
    </xf>
    <xf numFmtId="0" fontId="82" fillId="0" borderId="15" xfId="62" applyFont="1" applyBorder="1" applyAlignment="1" applyProtection="1" quotePrefix="1">
      <alignment horizontal="left" vertical="center"/>
      <protection/>
    </xf>
    <xf numFmtId="0" fontId="82" fillId="0" borderId="0" xfId="62" applyFont="1" applyBorder="1" applyAlignment="1" applyProtection="1" quotePrefix="1">
      <alignment horizontal="left" vertical="center"/>
      <protection/>
    </xf>
    <xf numFmtId="0" fontId="82" fillId="0" borderId="14" xfId="62" applyFont="1" applyBorder="1" applyAlignment="1" applyProtection="1" quotePrefix="1">
      <alignment horizontal="left" vertical="center"/>
      <protection/>
    </xf>
    <xf numFmtId="0" fontId="6" fillId="35" borderId="29" xfId="62" applyFont="1" applyFill="1" applyBorder="1" applyAlignment="1" applyProtection="1">
      <alignment horizontal="center" vertical="center" wrapText="1"/>
      <protection/>
    </xf>
    <xf numFmtId="0" fontId="6" fillId="35" borderId="17" xfId="62" applyFont="1" applyFill="1" applyBorder="1" applyAlignment="1" applyProtection="1">
      <alignment horizontal="center" vertical="center" wrapText="1"/>
      <protection/>
    </xf>
    <xf numFmtId="0" fontId="6" fillId="37" borderId="34" xfId="62" applyFont="1" applyFill="1" applyBorder="1" applyAlignment="1" applyProtection="1">
      <alignment horizontal="right"/>
      <protection/>
    </xf>
    <xf numFmtId="0" fontId="6" fillId="37" borderId="16" xfId="62" applyFont="1" applyFill="1" applyBorder="1" applyAlignment="1" applyProtection="1">
      <alignment horizontal="right"/>
      <protection/>
    </xf>
    <xf numFmtId="0" fontId="6" fillId="37" borderId="25" xfId="62" applyFont="1" applyFill="1" applyBorder="1" applyAlignment="1" applyProtection="1">
      <alignment horizontal="right"/>
      <protection/>
    </xf>
    <xf numFmtId="10" fontId="7" fillId="35" borderId="17" xfId="116" applyNumberFormat="1" applyFont="1" applyFill="1" applyBorder="1" applyAlignment="1" applyProtection="1">
      <alignment horizontal="center" vertical="center" wrapText="1"/>
      <protection/>
    </xf>
    <xf numFmtId="2" fontId="7" fillId="35" borderId="17" xfId="116" applyNumberFormat="1" applyFont="1" applyFill="1" applyBorder="1" applyAlignment="1" applyProtection="1">
      <alignment horizontal="center" vertical="center" wrapText="1"/>
      <protection/>
    </xf>
    <xf numFmtId="2" fontId="7" fillId="35" borderId="33" xfId="116" applyNumberFormat="1" applyFont="1" applyFill="1" applyBorder="1" applyAlignment="1" applyProtection="1">
      <alignment horizontal="center" vertical="center" wrapText="1"/>
      <protection/>
    </xf>
    <xf numFmtId="0" fontId="73" fillId="35" borderId="24" xfId="0" applyFont="1" applyFill="1" applyBorder="1" applyAlignment="1">
      <alignment horizontal="right" vertical="center" wrapText="1"/>
    </xf>
    <xf numFmtId="0" fontId="73" fillId="35" borderId="16" xfId="0" applyFont="1" applyFill="1" applyBorder="1" applyAlignment="1">
      <alignment horizontal="right" vertical="center" wrapText="1"/>
    </xf>
    <xf numFmtId="0" fontId="73" fillId="35" borderId="25" xfId="0" applyFont="1" applyFill="1" applyBorder="1" applyAlignment="1">
      <alignment horizontal="right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2" fontId="81" fillId="0" borderId="24" xfId="125" applyNumberFormat="1" applyFont="1" applyBorder="1" applyAlignment="1">
      <alignment horizontal="center" vertical="center" wrapText="1"/>
    </xf>
    <xf numFmtId="2" fontId="81" fillId="0" borderId="16" xfId="125" applyNumberFormat="1" applyFont="1" applyBorder="1" applyAlignment="1">
      <alignment horizontal="center" vertical="center" wrapText="1"/>
    </xf>
    <xf numFmtId="2" fontId="81" fillId="0" borderId="25" xfId="125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3" fontId="81" fillId="38" borderId="35" xfId="125" applyFont="1" applyFill="1" applyBorder="1" applyAlignment="1">
      <alignment horizontal="center" vertical="center" wrapText="1"/>
    </xf>
    <xf numFmtId="43" fontId="81" fillId="38" borderId="16" xfId="125" applyFont="1" applyFill="1" applyBorder="1" applyAlignment="1">
      <alignment horizontal="center" vertical="center" wrapText="1"/>
    </xf>
    <xf numFmtId="43" fontId="81" fillId="38" borderId="25" xfId="125" applyFont="1" applyFill="1" applyBorder="1" applyAlignment="1">
      <alignment horizontal="center" vertical="center" wrapText="1"/>
    </xf>
    <xf numFmtId="44" fontId="81" fillId="38" borderId="24" xfId="54" applyFont="1" applyFill="1" applyBorder="1" applyAlignment="1">
      <alignment horizontal="center" vertical="center" wrapText="1"/>
    </xf>
    <xf numFmtId="44" fontId="81" fillId="38" borderId="25" xfId="54" applyFont="1" applyFill="1" applyBorder="1" applyAlignment="1">
      <alignment horizontal="center" vertical="center" wrapText="1"/>
    </xf>
    <xf numFmtId="171" fontId="4" fillId="0" borderId="26" xfId="62" applyNumberFormat="1" applyFont="1" applyFill="1" applyBorder="1" applyAlignment="1" applyProtection="1">
      <alignment horizontal="center" vertical="center" wrapText="1"/>
      <protection/>
    </xf>
    <xf numFmtId="0" fontId="4" fillId="0" borderId="26" xfId="62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9" fillId="35" borderId="17" xfId="112" applyFont="1" applyFill="1" applyBorder="1" applyAlignment="1" applyProtection="1">
      <alignment horizontal="center" vertical="center" wrapText="1"/>
      <protection/>
    </xf>
    <xf numFmtId="0" fontId="24" fillId="0" borderId="17" xfId="62" applyFont="1" applyFill="1" applyBorder="1" applyAlignment="1" applyProtection="1">
      <alignment horizontal="center" vertical="center"/>
      <protection/>
    </xf>
    <xf numFmtId="0" fontId="24" fillId="0" borderId="17" xfId="112" applyFont="1" applyFill="1" applyBorder="1" applyAlignment="1" applyProtection="1">
      <alignment horizontal="center" vertical="center" wrapText="1"/>
      <protection/>
    </xf>
    <xf numFmtId="171" fontId="24" fillId="0" borderId="17" xfId="145" applyFont="1" applyFill="1" applyBorder="1" applyAlignment="1" applyProtection="1">
      <alignment horizontal="center" vertical="center" wrapText="1"/>
      <protection/>
    </xf>
    <xf numFmtId="0" fontId="11" fillId="0" borderId="36" xfId="112" applyFont="1" applyFill="1" applyBorder="1" applyAlignment="1" applyProtection="1">
      <alignment horizontal="center" vertical="center"/>
      <protection/>
    </xf>
    <xf numFmtId="0" fontId="11" fillId="0" borderId="12" xfId="112" applyFont="1" applyFill="1" applyBorder="1" applyAlignment="1" applyProtection="1">
      <alignment horizontal="center" vertical="center"/>
      <protection/>
    </xf>
    <xf numFmtId="0" fontId="11" fillId="0" borderId="0" xfId="112" applyFont="1" applyFill="1" applyBorder="1" applyAlignment="1" applyProtection="1">
      <alignment horizontal="center" vertical="center"/>
      <protection/>
    </xf>
    <xf numFmtId="0" fontId="11" fillId="0" borderId="13" xfId="112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170" fontId="3" fillId="0" borderId="17" xfId="0" applyNumberFormat="1" applyFont="1" applyBorder="1" applyAlignment="1">
      <alignment horizontal="left" vertical="center" wrapText="1"/>
    </xf>
    <xf numFmtId="44" fontId="23" fillId="0" borderId="17" xfId="54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6" fillId="0" borderId="12" xfId="112" applyFont="1" applyFill="1" applyBorder="1" applyAlignment="1" applyProtection="1">
      <alignment horizontal="center" vertical="center"/>
      <protection/>
    </xf>
    <xf numFmtId="0" fontId="6" fillId="0" borderId="0" xfId="112" applyFont="1" applyFill="1" applyBorder="1" applyAlignment="1" applyProtection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17" xfId="112" applyFont="1" applyFill="1" applyBorder="1" applyAlignment="1">
      <alignment horizontal="center" vertical="center" wrapText="1"/>
      <protection/>
    </xf>
    <xf numFmtId="176" fontId="24" fillId="0" borderId="17" xfId="145" applyNumberFormat="1" applyFont="1" applyFill="1" applyBorder="1" applyAlignment="1" applyProtection="1">
      <alignment horizontal="center" vertical="center" wrapText="1"/>
      <protection/>
    </xf>
    <xf numFmtId="0" fontId="11" fillId="0" borderId="17" xfId="112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10" fontId="3" fillId="0" borderId="17" xfId="116" applyNumberFormat="1" applyFont="1" applyBorder="1" applyAlignment="1">
      <alignment horizontal="center" vertical="center"/>
    </xf>
    <xf numFmtId="10" fontId="3" fillId="35" borderId="17" xfId="120" applyNumberFormat="1" applyFont="1" applyFill="1" applyBorder="1" applyAlignment="1">
      <alignment horizontal="center" vertical="center" wrapText="1"/>
    </xf>
  </cellXfs>
  <cellStyles count="13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ncel 2" xfId="35"/>
    <cellStyle name="Célula de Verificação" xfId="36"/>
    <cellStyle name="Célula Vinculada" xfId="37"/>
    <cellStyle name="Dat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_BuiltIn_Comma" xfId="46"/>
    <cellStyle name="Fixo" xfId="47"/>
    <cellStyle name="Heading" xfId="48"/>
    <cellStyle name="Heading1" xfId="49"/>
    <cellStyle name="Hyperlink" xfId="50"/>
    <cellStyle name="Hyperlink 2" xfId="51"/>
    <cellStyle name="Followed Hyperlink" xfId="52"/>
    <cellStyle name="Incorreto" xfId="53"/>
    <cellStyle name="Currency" xfId="54"/>
    <cellStyle name="Currency [0]" xfId="55"/>
    <cellStyle name="Moeda 2" xfId="56"/>
    <cellStyle name="Moeda 3" xfId="57"/>
    <cellStyle name="Moeda 3 2" xfId="58"/>
    <cellStyle name="Moeda 4" xfId="59"/>
    <cellStyle name="Neutra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72"/>
    <cellStyle name="Normal 2 20" xfId="73"/>
    <cellStyle name="Normal 2 21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23" xfId="82"/>
    <cellStyle name="Normal 24" xfId="83"/>
    <cellStyle name="Normal 25" xfId="84"/>
    <cellStyle name="Normal 26" xfId="85"/>
    <cellStyle name="Normal 27" xfId="86"/>
    <cellStyle name="Normal 28" xfId="87"/>
    <cellStyle name="Normal 29" xfId="88"/>
    <cellStyle name="Normal 3" xfId="89"/>
    <cellStyle name="Normal 30" xfId="90"/>
    <cellStyle name="Normal 31" xfId="91"/>
    <cellStyle name="Normal 32" xfId="92"/>
    <cellStyle name="Normal 33" xfId="93"/>
    <cellStyle name="Normal 34" xfId="94"/>
    <cellStyle name="Normal 35" xfId="95"/>
    <cellStyle name="Normal 36" xfId="96"/>
    <cellStyle name="Normal 37" xfId="97"/>
    <cellStyle name="Normal 38" xfId="98"/>
    <cellStyle name="Normal 39" xfId="99"/>
    <cellStyle name="Normal 4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6" xfId="107"/>
    <cellStyle name="Normal 47" xfId="108"/>
    <cellStyle name="Normal 48" xfId="109"/>
    <cellStyle name="Normal 5" xfId="110"/>
    <cellStyle name="Normal 6 2" xfId="111"/>
    <cellStyle name="Normal_Relação de material" xfId="112"/>
    <cellStyle name="Nota" xfId="113"/>
    <cellStyle name="Percentual" xfId="114"/>
    <cellStyle name="Ponto" xfId="115"/>
    <cellStyle name="Percent" xfId="116"/>
    <cellStyle name="Porcentagem 2" xfId="117"/>
    <cellStyle name="Porcentagem 3" xfId="118"/>
    <cellStyle name="Porcentagem 3 2" xfId="119"/>
    <cellStyle name="Porcentagem 3 2 2" xfId="120"/>
    <cellStyle name="Porcentagem 3 3" xfId="121"/>
    <cellStyle name="Result" xfId="122"/>
    <cellStyle name="Result2" xfId="123"/>
    <cellStyle name="Saída" xfId="124"/>
    <cellStyle name="Comma" xfId="125"/>
    <cellStyle name="Comma [0]" xfId="126"/>
    <cellStyle name="Separador de milhares 2" xfId="127"/>
    <cellStyle name="Separador de milhares 2 2" xfId="128"/>
    <cellStyle name="Separador de milhares 3" xfId="129"/>
    <cellStyle name="Separador de milhares 3 2" xfId="130"/>
    <cellStyle name="Separador de milhares 4" xfId="131"/>
    <cellStyle name="Separador de milhares 6" xfId="132"/>
    <cellStyle name="Separador de milhares 7" xfId="133"/>
    <cellStyle name="Separador de milhares 8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itulo1" xfId="142"/>
    <cellStyle name="Titulo2" xfId="143"/>
    <cellStyle name="Total" xfId="144"/>
    <cellStyle name="Vírgula 2" xfId="145"/>
    <cellStyle name="Vírgula 3" xfId="146"/>
    <cellStyle name="Vírgula 3 2" xfId="147"/>
    <cellStyle name="Vírgula 4" xfId="148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19050</xdr:rowOff>
    </xdr:from>
    <xdr:to>
      <xdr:col>9</xdr:col>
      <xdr:colOff>466725</xdr:colOff>
      <xdr:row>13</xdr:row>
      <xdr:rowOff>19050</xdr:rowOff>
    </xdr:to>
    <xdr:pic>
      <xdr:nvPicPr>
        <xdr:cNvPr id="1" name="Imagem 1" descr="http://www.ifg.edu.br/intranet/images/2015/Marca-2015/ifg%20-%202015%20-%20comple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5762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24</xdr:row>
      <xdr:rowOff>0</xdr:rowOff>
    </xdr:from>
    <xdr:to>
      <xdr:col>3</xdr:col>
      <xdr:colOff>133350</xdr:colOff>
      <xdr:row>26</xdr:row>
      <xdr:rowOff>95250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972050"/>
          <a:ext cx="36861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COBERTURA%20-%20DESONERADO%20-%20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eclaração"/>
      <sheetName val="BDI"/>
      <sheetName val="Cobertura"/>
      <sheetName val="Resumo"/>
      <sheetName val="Cronograma 4 Meses"/>
      <sheetName val="Composição de Cus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69"/>
  <sheetViews>
    <sheetView showGridLines="0" zoomScaleSheetLayoutView="120" zoomScalePageLayoutView="0" workbookViewId="0" topLeftCell="A22">
      <selection activeCell="F40" sqref="F40"/>
    </sheetView>
  </sheetViews>
  <sheetFormatPr defaultColWidth="9.140625" defaultRowHeight="15"/>
  <cols>
    <col min="1" max="10" width="9.140625" style="26" customWidth="1"/>
    <col min="11" max="16384" width="9.140625" style="26" customWidth="1"/>
  </cols>
  <sheetData>
    <row r="1" spans="1:10" ht="12.7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2.7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2.7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ht="12.7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2.75">
      <c r="A9" s="140"/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2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ht="15">
      <c r="A13" s="140"/>
      <c r="B13" s="140"/>
      <c r="C13"/>
      <c r="D13" s="140"/>
      <c r="E13" s="140"/>
      <c r="F13" s="140"/>
      <c r="G13" s="140"/>
      <c r="H13" s="140"/>
      <c r="I13" s="140"/>
      <c r="J13" s="140"/>
    </row>
    <row r="14" spans="1:10" ht="12.75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2.75">
      <c r="A15" s="140"/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10" ht="12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s="29" customFormat="1" ht="17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10" s="29" customFormat="1" ht="12.75" customHeight="1">
      <c r="A20" s="191" t="s">
        <v>146</v>
      </c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s="29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s="29" customFormat="1" ht="17.2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s="123" customFormat="1" ht="16.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s="29" customFormat="1" ht="17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 s="29" customFormat="1" ht="15.7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s="29" customFormat="1" ht="15.7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s="29" customFormat="1" ht="27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s="29" customFormat="1" ht="18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29" customFormat="1" ht="19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s="29" customFormat="1" ht="17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s="29" customFormat="1" ht="18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s="29" customFormat="1" ht="18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s="29" customFormat="1" ht="15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s="29" customFormat="1" ht="1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0" s="29" customFormat="1" ht="17.25" customHeight="1">
      <c r="A35" s="190" t="s">
        <v>103</v>
      </c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s="29" customFormat="1" ht="17.2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s="29" customFormat="1" ht="14.25" customHeight="1">
      <c r="A37" s="140"/>
      <c r="B37" s="140"/>
      <c r="C37" s="140"/>
      <c r="D37" s="192" t="s">
        <v>147</v>
      </c>
      <c r="E37" s="192"/>
      <c r="F37" s="192"/>
      <c r="G37" s="140"/>
      <c r="H37" s="140"/>
      <c r="I37" s="140"/>
      <c r="J37" s="140"/>
    </row>
    <row r="38" spans="1:10" s="29" customFormat="1" ht="27">
      <c r="A38" s="140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s="29" customFormat="1" ht="27">
      <c r="A39" s="140"/>
      <c r="B39" s="140"/>
      <c r="C39" s="140"/>
      <c r="D39" s="140"/>
      <c r="E39" s="140"/>
      <c r="F39" s="140"/>
      <c r="G39" s="140"/>
      <c r="H39" s="140"/>
      <c r="I39" s="140"/>
      <c r="J39" s="140"/>
    </row>
    <row r="40" spans="1:10" s="29" customFormat="1" ht="27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s="29" customFormat="1" ht="27">
      <c r="A41" s="140"/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s="29" customFormat="1" ht="27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2" s="29" customFormat="1" ht="27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L43"/>
    </row>
    <row r="44" spans="1:10" s="29" customFormat="1" ht="27">
      <c r="A44" s="140"/>
      <c r="B44" s="140"/>
      <c r="C44" s="140"/>
      <c r="D44" s="140"/>
      <c r="E44" s="140"/>
      <c r="F44" s="140"/>
      <c r="G44" s="140"/>
      <c r="H44" s="140"/>
      <c r="I44" s="140"/>
      <c r="J44" s="140"/>
    </row>
    <row r="45" spans="1:10" s="29" customFormat="1" ht="17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</row>
    <row r="46" spans="1:10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s="28" customFormat="1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="27" customFormat="1" ht="12.75"/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2.75">
      <c r="A69" s="27"/>
      <c r="B69" s="27"/>
      <c r="C69" s="27"/>
      <c r="D69" s="27"/>
      <c r="E69" s="27"/>
      <c r="F69" s="27"/>
      <c r="G69" s="27"/>
      <c r="H69" s="27"/>
      <c r="I69" s="27"/>
      <c r="J69" s="27"/>
    </row>
  </sheetData>
  <sheetProtection/>
  <mergeCells count="3">
    <mergeCell ref="A35:J36"/>
    <mergeCell ref="A20:J26"/>
    <mergeCell ref="D37:F37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4:G31"/>
  <sheetViews>
    <sheetView showGridLines="0" zoomScaleSheetLayoutView="100" workbookViewId="0" topLeftCell="A1">
      <selection activeCell="I11" sqref="I11"/>
    </sheetView>
  </sheetViews>
  <sheetFormatPr defaultColWidth="9.140625" defaultRowHeight="15"/>
  <cols>
    <col min="1" max="1" width="3.7109375" style="34" customWidth="1"/>
    <col min="2" max="2" width="60.7109375" style="30" customWidth="1"/>
    <col min="3" max="3" width="6.7109375" style="33" customWidth="1"/>
    <col min="4" max="4" width="10.7109375" style="33" customWidth="1"/>
    <col min="5" max="5" width="3.7109375" style="32" customWidth="1"/>
    <col min="6" max="6" width="10.7109375" style="30" customWidth="1"/>
    <col min="7" max="7" width="3.7109375" style="31" customWidth="1"/>
    <col min="8" max="16384" width="9.140625" style="30" customWidth="1"/>
  </cols>
  <sheetData>
    <row r="2" ht="15" customHeight="1"/>
    <row r="3" ht="15" customHeight="1" thickBot="1"/>
    <row r="4" spans="1:7" s="39" customFormat="1" ht="19.5" customHeight="1" thickBot="1">
      <c r="A4" s="195" t="s">
        <v>102</v>
      </c>
      <c r="B4" s="196"/>
      <c r="C4" s="196"/>
      <c r="D4" s="196"/>
      <c r="E4" s="196"/>
      <c r="F4" s="196"/>
      <c r="G4" s="197"/>
    </row>
    <row r="5" spans="1:7" s="47" customFormat="1" ht="15" customHeight="1">
      <c r="A5" s="48"/>
      <c r="B5" s="48"/>
      <c r="C5" s="48"/>
      <c r="D5" s="48"/>
      <c r="E5" s="48"/>
      <c r="F5" s="48"/>
      <c r="G5" s="48"/>
    </row>
    <row r="6" spans="1:7" s="42" customFormat="1" ht="15" customHeight="1">
      <c r="A6" s="198" t="s">
        <v>99</v>
      </c>
      <c r="B6" s="198"/>
      <c r="C6" s="198"/>
      <c r="D6" s="198"/>
      <c r="E6" s="198"/>
      <c r="F6" s="198"/>
      <c r="G6" s="198"/>
    </row>
    <row r="7" spans="1:7" s="42" customFormat="1" ht="15" customHeight="1">
      <c r="A7" s="198" t="s">
        <v>61</v>
      </c>
      <c r="B7" s="198"/>
      <c r="C7" s="198"/>
      <c r="D7" s="198"/>
      <c r="E7" s="198"/>
      <c r="F7" s="198"/>
      <c r="G7" s="198"/>
    </row>
    <row r="8" spans="1:7" s="42" customFormat="1" ht="15" customHeight="1">
      <c r="A8" s="46"/>
      <c r="B8" s="45"/>
      <c r="C8" s="44"/>
      <c r="D8" s="44"/>
      <c r="E8" s="44"/>
      <c r="F8" s="43"/>
      <c r="G8" s="43"/>
    </row>
    <row r="9" spans="1:7" s="42" customFormat="1" ht="15" customHeight="1">
      <c r="A9" s="46"/>
      <c r="B9" s="45"/>
      <c r="C9" s="44"/>
      <c r="D9" s="44"/>
      <c r="E9" s="44"/>
      <c r="F9" s="43"/>
      <c r="G9" s="43"/>
    </row>
    <row r="10" spans="1:7" s="42" customFormat="1" ht="15" customHeight="1">
      <c r="A10" s="46"/>
      <c r="B10" s="45"/>
      <c r="C10" s="44"/>
      <c r="D10" s="44"/>
      <c r="E10" s="44"/>
      <c r="F10" s="43"/>
      <c r="G10" s="43"/>
    </row>
    <row r="11" spans="1:7" s="39" customFormat="1" ht="138" customHeight="1">
      <c r="A11" s="41"/>
      <c r="B11" s="199" t="s">
        <v>151</v>
      </c>
      <c r="C11" s="199"/>
      <c r="D11" s="199"/>
      <c r="E11" s="199"/>
      <c r="F11" s="199"/>
      <c r="G11" s="40"/>
    </row>
    <row r="12" spans="1:7" s="39" customFormat="1" ht="44.25" customHeight="1">
      <c r="A12" s="41"/>
      <c r="B12" s="199" t="s">
        <v>101</v>
      </c>
      <c r="C12" s="199"/>
      <c r="D12" s="199"/>
      <c r="E12" s="199"/>
      <c r="F12" s="199"/>
      <c r="G12" s="40"/>
    </row>
    <row r="13" spans="1:7" s="39" customFormat="1" ht="72.75" customHeight="1">
      <c r="A13" s="41"/>
      <c r="B13" s="200"/>
      <c r="C13" s="200"/>
      <c r="D13" s="200"/>
      <c r="E13" s="200"/>
      <c r="F13" s="200"/>
      <c r="G13" s="40"/>
    </row>
    <row r="14" spans="1:6" ht="14.25">
      <c r="A14" s="35"/>
      <c r="B14" s="31"/>
      <c r="C14" s="194" t="s">
        <v>100</v>
      </c>
      <c r="D14" s="194"/>
      <c r="E14" s="194"/>
      <c r="F14" s="194"/>
    </row>
    <row r="15" spans="1:6" ht="12.75">
      <c r="A15" s="35"/>
      <c r="B15" s="31"/>
      <c r="C15" s="32"/>
      <c r="D15" s="32"/>
      <c r="F15" s="31"/>
    </row>
    <row r="16" spans="1:6" ht="12.75">
      <c r="A16" s="35"/>
      <c r="B16" s="31"/>
      <c r="C16" s="32"/>
      <c r="D16" s="32"/>
      <c r="F16" s="31"/>
    </row>
    <row r="17" spans="1:6" ht="12.75">
      <c r="A17" s="35"/>
      <c r="B17" s="31"/>
      <c r="C17" s="32"/>
      <c r="D17" s="32"/>
      <c r="F17" s="31"/>
    </row>
    <row r="18" spans="1:6" ht="12.75">
      <c r="A18" s="35"/>
      <c r="B18" s="31"/>
      <c r="C18" s="32"/>
      <c r="D18" s="32"/>
      <c r="F18" s="31"/>
    </row>
    <row r="19" spans="1:7" ht="12.75">
      <c r="A19" s="35"/>
      <c r="B19" s="201" t="s">
        <v>33</v>
      </c>
      <c r="C19" s="201"/>
      <c r="D19" s="201"/>
      <c r="E19" s="201"/>
      <c r="F19" s="201"/>
      <c r="G19" s="201"/>
    </row>
    <row r="20" spans="1:7" ht="12.75">
      <c r="A20" s="35"/>
      <c r="B20" s="193" t="s">
        <v>148</v>
      </c>
      <c r="C20" s="193"/>
      <c r="D20" s="193"/>
      <c r="E20" s="193"/>
      <c r="F20" s="193"/>
      <c r="G20" s="193"/>
    </row>
    <row r="21" spans="1:7" ht="12.75">
      <c r="A21" s="35"/>
      <c r="B21" s="193" t="s">
        <v>149</v>
      </c>
      <c r="C21" s="193"/>
      <c r="D21" s="193"/>
      <c r="E21" s="193"/>
      <c r="F21" s="193"/>
      <c r="G21" s="193"/>
    </row>
    <row r="22" spans="1:7" ht="12.75">
      <c r="A22" s="35"/>
      <c r="B22" s="193" t="s">
        <v>150</v>
      </c>
      <c r="C22" s="193"/>
      <c r="D22" s="193"/>
      <c r="E22" s="193"/>
      <c r="F22" s="193"/>
      <c r="G22" s="193"/>
    </row>
    <row r="23" spans="1:7" ht="12.75">
      <c r="A23" s="35"/>
      <c r="B23" s="193"/>
      <c r="C23" s="193"/>
      <c r="D23" s="193"/>
      <c r="E23" s="193"/>
      <c r="F23" s="193"/>
      <c r="G23" s="193"/>
    </row>
    <row r="24" spans="1:7" ht="12.75">
      <c r="A24" s="35"/>
      <c r="B24" s="193"/>
      <c r="C24" s="193"/>
      <c r="D24" s="193"/>
      <c r="E24" s="193"/>
      <c r="F24" s="193"/>
      <c r="G24" s="193"/>
    </row>
    <row r="25" spans="1:7" ht="12.75">
      <c r="A25" s="35"/>
      <c r="B25" s="193"/>
      <c r="C25" s="193"/>
      <c r="D25" s="193"/>
      <c r="E25" s="193"/>
      <c r="F25" s="193"/>
      <c r="G25" s="193"/>
    </row>
    <row r="26" spans="1:6" ht="12.75">
      <c r="A26" s="35"/>
      <c r="B26" s="37"/>
      <c r="C26" s="36"/>
      <c r="D26" s="36"/>
      <c r="E26" s="36"/>
      <c r="F26" s="31"/>
    </row>
    <row r="27" spans="1:6" ht="12.75">
      <c r="A27" s="35"/>
      <c r="B27" s="31"/>
      <c r="C27" s="32"/>
      <c r="D27" s="32"/>
      <c r="F27" s="31"/>
    </row>
    <row r="28" spans="1:6" ht="12.75">
      <c r="A28" s="35"/>
      <c r="B28" s="31"/>
      <c r="C28" s="32"/>
      <c r="D28" s="32"/>
      <c r="F28" s="31"/>
    </row>
    <row r="29" spans="1:6" ht="12.75">
      <c r="A29" s="35"/>
      <c r="B29" s="31"/>
      <c r="C29" s="32"/>
      <c r="D29" s="32"/>
      <c r="F29" s="31"/>
    </row>
    <row r="30" spans="1:6" ht="12.75">
      <c r="A30" s="35"/>
      <c r="B30" s="31"/>
      <c r="C30" s="32"/>
      <c r="D30" s="32"/>
      <c r="F30" s="31"/>
    </row>
    <row r="31" spans="1:6" ht="12.75">
      <c r="A31" s="35"/>
      <c r="B31" s="31"/>
      <c r="C31" s="32"/>
      <c r="D31" s="32"/>
      <c r="F31" s="31"/>
    </row>
  </sheetData>
  <sheetProtection/>
  <mergeCells count="14">
    <mergeCell ref="B25:G25"/>
    <mergeCell ref="A4:G4"/>
    <mergeCell ref="A6:G6"/>
    <mergeCell ref="A7:G7"/>
    <mergeCell ref="B11:F11"/>
    <mergeCell ref="B12:F12"/>
    <mergeCell ref="B13:F13"/>
    <mergeCell ref="B19:G19"/>
    <mergeCell ref="B20:G20"/>
    <mergeCell ref="B21:G21"/>
    <mergeCell ref="C14:F14"/>
    <mergeCell ref="B22:G22"/>
    <mergeCell ref="B23:G23"/>
    <mergeCell ref="B24:G24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G44"/>
  <sheetViews>
    <sheetView showGridLines="0" zoomScaleSheetLayoutView="100" workbookViewId="0" topLeftCell="A7">
      <selection activeCell="D19" sqref="D19:E19"/>
    </sheetView>
  </sheetViews>
  <sheetFormatPr defaultColWidth="9.140625" defaultRowHeight="15"/>
  <cols>
    <col min="1" max="1" width="5.7109375" style="34" customWidth="1"/>
    <col min="2" max="2" width="63.57421875" style="30" customWidth="1"/>
    <col min="3" max="3" width="5.7109375" style="49" customWidth="1"/>
    <col min="4" max="4" width="8.140625" style="49" customWidth="1"/>
    <col min="5" max="5" width="2.7109375" style="30" customWidth="1"/>
    <col min="6" max="6" width="9.28125" style="30" customWidth="1"/>
    <col min="7" max="7" width="5.140625" style="30" customWidth="1"/>
    <col min="8" max="18" width="9.140625" style="30" hidden="1" customWidth="1"/>
    <col min="19" max="16384" width="9.140625" style="30" customWidth="1"/>
  </cols>
  <sheetData>
    <row r="1" spans="1:7" ht="13.5" thickBot="1">
      <c r="A1" s="212"/>
      <c r="B1" s="213"/>
      <c r="C1" s="213"/>
      <c r="D1" s="213"/>
      <c r="E1" s="213"/>
      <c r="F1" s="213"/>
      <c r="G1" s="214"/>
    </row>
    <row r="2" spans="1:7" s="39" customFormat="1" ht="25.5" customHeight="1" thickBot="1">
      <c r="A2" s="217" t="s">
        <v>53</v>
      </c>
      <c r="B2" s="218"/>
      <c r="C2" s="218"/>
      <c r="D2" s="218"/>
      <c r="E2" s="218"/>
      <c r="F2" s="218"/>
      <c r="G2" s="219"/>
    </row>
    <row r="3" spans="1:7" s="39" customFormat="1" ht="15.75">
      <c r="A3" s="161"/>
      <c r="B3" s="48"/>
      <c r="C3" s="48"/>
      <c r="D3" s="48"/>
      <c r="E3" s="48"/>
      <c r="F3" s="48"/>
      <c r="G3" s="162"/>
    </row>
    <row r="4" spans="1:7" ht="17.25" customHeight="1">
      <c r="A4" s="220" t="str">
        <f>Declaração!A6</f>
        <v>Empreendimento: </v>
      </c>
      <c r="B4" s="221"/>
      <c r="C4" s="221"/>
      <c r="D4" s="221"/>
      <c r="E4" s="221"/>
      <c r="F4" s="221"/>
      <c r="G4" s="222"/>
    </row>
    <row r="5" spans="1:7" ht="17.25" customHeight="1">
      <c r="A5" s="225" t="str">
        <f>Declaração!A7</f>
        <v>Cliente: INSTITUTO FEDERAL DE EDUCAÇÃO, CIÊNCIA E TECNOLOGIA DE GOIÁS </v>
      </c>
      <c r="B5" s="226"/>
      <c r="C5" s="226"/>
      <c r="D5" s="226"/>
      <c r="E5" s="226"/>
      <c r="F5" s="226"/>
      <c r="G5" s="227"/>
    </row>
    <row r="6" spans="1:7" ht="17.25" customHeight="1">
      <c r="A6" s="163"/>
      <c r="B6" s="164"/>
      <c r="C6" s="164"/>
      <c r="D6" s="164"/>
      <c r="E6" s="164"/>
      <c r="F6" s="164"/>
      <c r="G6" s="165"/>
    </row>
    <row r="7" spans="1:7" s="52" customFormat="1" ht="30" customHeight="1">
      <c r="A7" s="228" t="s">
        <v>10</v>
      </c>
      <c r="B7" s="229"/>
      <c r="C7" s="229"/>
      <c r="D7" s="215" t="s">
        <v>104</v>
      </c>
      <c r="E7" s="215"/>
      <c r="F7" s="215" t="s">
        <v>105</v>
      </c>
      <c r="G7" s="216"/>
    </row>
    <row r="8" spans="1:7" ht="15" customHeight="1">
      <c r="A8" s="174">
        <v>1</v>
      </c>
      <c r="B8" s="166" t="s">
        <v>106</v>
      </c>
      <c r="C8" s="155" t="s">
        <v>52</v>
      </c>
      <c r="D8" s="210"/>
      <c r="E8" s="210"/>
      <c r="F8" s="210"/>
      <c r="G8" s="211"/>
    </row>
    <row r="9" spans="1:7" ht="15" customHeight="1">
      <c r="A9" s="175" t="s">
        <v>5</v>
      </c>
      <c r="B9" s="156" t="s">
        <v>75</v>
      </c>
      <c r="C9" s="157" t="s">
        <v>51</v>
      </c>
      <c r="D9" s="223">
        <v>0.03</v>
      </c>
      <c r="E9" s="224"/>
      <c r="F9" s="223">
        <v>0.03</v>
      </c>
      <c r="G9" s="224"/>
    </row>
    <row r="10" spans="1:7" ht="15" customHeight="1">
      <c r="A10" s="175" t="s">
        <v>6</v>
      </c>
      <c r="B10" s="158" t="s">
        <v>57</v>
      </c>
      <c r="C10" s="159" t="s">
        <v>109</v>
      </c>
      <c r="D10" s="223">
        <v>0.01</v>
      </c>
      <c r="E10" s="224"/>
      <c r="F10" s="223">
        <v>0.005</v>
      </c>
      <c r="G10" s="224"/>
    </row>
    <row r="11" spans="1:7" ht="15" customHeight="1">
      <c r="A11" s="175" t="s">
        <v>26</v>
      </c>
      <c r="B11" s="156" t="s">
        <v>58</v>
      </c>
      <c r="C11" s="157" t="s">
        <v>48</v>
      </c>
      <c r="D11" s="223">
        <v>0.0077</v>
      </c>
      <c r="E11" s="224"/>
      <c r="F11" s="223">
        <v>0.0038</v>
      </c>
      <c r="G11" s="224"/>
    </row>
    <row r="12" spans="1:7" ht="15" customHeight="1">
      <c r="A12" s="175" t="s">
        <v>28</v>
      </c>
      <c r="B12" s="156" t="s">
        <v>50</v>
      </c>
      <c r="C12" s="157" t="s">
        <v>49</v>
      </c>
      <c r="D12" s="223">
        <v>0.0139</v>
      </c>
      <c r="E12" s="224"/>
      <c r="F12" s="223">
        <v>0.01</v>
      </c>
      <c r="G12" s="224"/>
    </row>
    <row r="13" spans="1:7" ht="15" customHeight="1">
      <c r="A13" s="175" t="s">
        <v>59</v>
      </c>
      <c r="B13" s="160" t="s">
        <v>47</v>
      </c>
      <c r="C13" s="157" t="s">
        <v>46</v>
      </c>
      <c r="D13" s="223">
        <v>0.0716</v>
      </c>
      <c r="E13" s="224"/>
      <c r="F13" s="223">
        <v>0.041</v>
      </c>
      <c r="G13" s="224"/>
    </row>
    <row r="14" spans="1:7" ht="15" customHeight="1">
      <c r="A14" s="174">
        <v>2</v>
      </c>
      <c r="B14" s="166" t="s">
        <v>107</v>
      </c>
      <c r="C14" s="155" t="s">
        <v>45</v>
      </c>
      <c r="D14" s="233"/>
      <c r="E14" s="233"/>
      <c r="F14" s="234"/>
      <c r="G14" s="235"/>
    </row>
    <row r="15" spans="1:7" ht="15" customHeight="1">
      <c r="A15" s="175" t="s">
        <v>7</v>
      </c>
      <c r="B15" s="160" t="s">
        <v>44</v>
      </c>
      <c r="C15" s="157" t="s">
        <v>43</v>
      </c>
      <c r="D15" s="223">
        <v>0.03</v>
      </c>
      <c r="E15" s="224"/>
      <c r="F15" s="223">
        <v>0.03</v>
      </c>
      <c r="G15" s="224"/>
    </row>
    <row r="16" spans="1:7" ht="15" customHeight="1">
      <c r="A16" s="175" t="s">
        <v>27</v>
      </c>
      <c r="B16" s="160" t="s">
        <v>42</v>
      </c>
      <c r="C16" s="157" t="s">
        <v>41</v>
      </c>
      <c r="D16" s="223">
        <v>0.05</v>
      </c>
      <c r="E16" s="224"/>
      <c r="F16" s="223">
        <v>0</v>
      </c>
      <c r="G16" s="224"/>
    </row>
    <row r="17" spans="1:7" ht="15" customHeight="1">
      <c r="A17" s="175" t="s">
        <v>40</v>
      </c>
      <c r="B17" s="160" t="s">
        <v>39</v>
      </c>
      <c r="C17" s="157" t="s">
        <v>38</v>
      </c>
      <c r="D17" s="223">
        <v>0.0065</v>
      </c>
      <c r="E17" s="224"/>
      <c r="F17" s="223">
        <v>0.0065</v>
      </c>
      <c r="G17" s="224"/>
    </row>
    <row r="18" spans="1:7" ht="15" customHeight="1">
      <c r="A18" s="175" t="s">
        <v>37</v>
      </c>
      <c r="B18" s="160" t="s">
        <v>66</v>
      </c>
      <c r="C18" s="157" t="s">
        <v>35</v>
      </c>
      <c r="D18" s="223">
        <v>0</v>
      </c>
      <c r="E18" s="224"/>
      <c r="F18" s="223">
        <v>0</v>
      </c>
      <c r="G18" s="224"/>
    </row>
    <row r="19" spans="1:7" ht="15" customHeight="1">
      <c r="A19" s="175" t="s">
        <v>56</v>
      </c>
      <c r="B19" s="160" t="s">
        <v>36</v>
      </c>
      <c r="C19" s="159" t="s">
        <v>62</v>
      </c>
      <c r="D19" s="223">
        <v>0</v>
      </c>
      <c r="E19" s="224"/>
      <c r="F19" s="223">
        <v>0</v>
      </c>
      <c r="G19" s="224"/>
    </row>
    <row r="20" spans="1:7" s="42" customFormat="1" ht="15" customHeight="1">
      <c r="A20" s="230" t="s">
        <v>108</v>
      </c>
      <c r="B20" s="231"/>
      <c r="C20" s="232"/>
      <c r="D20" s="233">
        <f>(((1+(D9+D10+D11))*(1+D12)*(1+D13))/(1-(D15+D16+D17+D18+D19)))-1</f>
        <v>0.24610953798357982</v>
      </c>
      <c r="E20" s="233"/>
      <c r="F20" s="233">
        <f>(((1+(F9+F10+F11))*(1+F12)*(1+F13))/(1-(F15+F16+F17+F18+F19)))-1</f>
        <v>0.13358039231966767</v>
      </c>
      <c r="G20" s="233"/>
    </row>
    <row r="21" spans="1:7" s="42" customFormat="1" ht="15" customHeight="1">
      <c r="A21" s="63"/>
      <c r="B21" s="45"/>
      <c r="C21" s="51"/>
      <c r="D21" s="51"/>
      <c r="E21" s="51"/>
      <c r="F21" s="51"/>
      <c r="G21" s="64"/>
    </row>
    <row r="22" spans="1:7" s="42" customFormat="1" ht="15" customHeight="1">
      <c r="A22" s="63"/>
      <c r="B22" s="135"/>
      <c r="C22" s="45"/>
      <c r="D22" s="51"/>
      <c r="E22" s="51"/>
      <c r="F22" s="51"/>
      <c r="G22" s="64"/>
    </row>
    <row r="23" spans="1:7" s="42" customFormat="1" ht="15" customHeight="1">
      <c r="A23" s="63"/>
      <c r="B23" s="135" t="s">
        <v>67</v>
      </c>
      <c r="C23" s="45"/>
      <c r="D23" s="51"/>
      <c r="E23" s="51"/>
      <c r="F23" s="51"/>
      <c r="G23" s="64"/>
    </row>
    <row r="24" spans="1:7" s="42" customFormat="1" ht="15" customHeight="1">
      <c r="A24" s="63"/>
      <c r="B24" s="135"/>
      <c r="C24" s="45"/>
      <c r="D24" s="51"/>
      <c r="E24" s="51"/>
      <c r="F24" s="51"/>
      <c r="G24" s="64"/>
    </row>
    <row r="25" spans="1:7" s="42" customFormat="1" ht="15" customHeight="1">
      <c r="A25" s="63"/>
      <c r="B25" s="135"/>
      <c r="C25" s="45"/>
      <c r="D25" s="51"/>
      <c r="E25" s="51"/>
      <c r="F25" s="65"/>
      <c r="G25" s="64"/>
    </row>
    <row r="26" spans="1:7" s="42" customFormat="1" ht="15" customHeight="1">
      <c r="A26" s="63"/>
      <c r="B26" s="135"/>
      <c r="C26" s="45"/>
      <c r="D26" s="51"/>
      <c r="E26" s="51"/>
      <c r="F26" s="51"/>
      <c r="G26" s="64"/>
    </row>
    <row r="27" spans="1:7" s="42" customFormat="1" ht="15" customHeight="1">
      <c r="A27" s="63"/>
      <c r="B27" s="135"/>
      <c r="C27" s="45"/>
      <c r="D27" s="51"/>
      <c r="E27" s="51"/>
      <c r="F27" s="51"/>
      <c r="G27" s="64"/>
    </row>
    <row r="28" spans="1:7" s="42" customFormat="1" ht="15" customHeight="1">
      <c r="A28" s="63"/>
      <c r="B28" s="135"/>
      <c r="C28" s="45"/>
      <c r="D28" s="51"/>
      <c r="E28" s="51"/>
      <c r="F28" s="51"/>
      <c r="G28" s="64"/>
    </row>
    <row r="29" spans="1:33" s="51" customFormat="1" ht="12.75" customHeight="1">
      <c r="A29" s="63"/>
      <c r="B29" s="135"/>
      <c r="C29" s="45"/>
      <c r="G29" s="64"/>
      <c r="AA29" s="204"/>
      <c r="AB29" s="204"/>
      <c r="AC29" s="204"/>
      <c r="AD29" s="204"/>
      <c r="AE29" s="204"/>
      <c r="AF29" s="204"/>
      <c r="AG29" s="204"/>
    </row>
    <row r="30" spans="1:33" s="43" customFormat="1" ht="24.75" customHeight="1">
      <c r="A30" s="134"/>
      <c r="B30" s="208" t="s">
        <v>64</v>
      </c>
      <c r="C30" s="208"/>
      <c r="D30" s="208"/>
      <c r="E30" s="208"/>
      <c r="F30" s="208"/>
      <c r="G30" s="66"/>
      <c r="K30" s="73"/>
      <c r="L30" s="73"/>
      <c r="M30" s="73"/>
      <c r="N30" s="73"/>
      <c r="O30" s="73"/>
      <c r="P30" s="73"/>
      <c r="Q30" s="73"/>
      <c r="R30" s="73"/>
      <c r="S30" s="73"/>
      <c r="T30" s="73"/>
      <c r="AA30" s="204"/>
      <c r="AB30" s="204"/>
      <c r="AC30" s="204"/>
      <c r="AD30" s="204"/>
      <c r="AE30" s="204"/>
      <c r="AF30" s="204"/>
      <c r="AG30" s="204"/>
    </row>
    <row r="31" spans="1:33" s="31" customFormat="1" ht="12.75">
      <c r="A31" s="67"/>
      <c r="B31" s="202" t="s">
        <v>65</v>
      </c>
      <c r="C31" s="202"/>
      <c r="D31" s="202"/>
      <c r="E31" s="202"/>
      <c r="F31" s="202"/>
      <c r="G31" s="68"/>
      <c r="K31" s="38"/>
      <c r="L31" s="74"/>
      <c r="M31" s="38"/>
      <c r="N31" s="38"/>
      <c r="O31" s="38"/>
      <c r="P31" s="59"/>
      <c r="Q31" s="59"/>
      <c r="R31" s="50"/>
      <c r="S31" s="38"/>
      <c r="T31" s="38"/>
      <c r="AA31" s="204"/>
      <c r="AB31" s="204"/>
      <c r="AC31" s="204"/>
      <c r="AD31" s="204"/>
      <c r="AE31" s="204"/>
      <c r="AF31" s="204"/>
      <c r="AG31" s="204"/>
    </row>
    <row r="32" spans="1:33" ht="81.75" customHeight="1">
      <c r="A32" s="67"/>
      <c r="B32" s="203" t="s">
        <v>34</v>
      </c>
      <c r="C32" s="203"/>
      <c r="D32" s="203"/>
      <c r="E32" s="203"/>
      <c r="F32" s="203"/>
      <c r="G32" s="62"/>
      <c r="K32" s="50"/>
      <c r="L32" s="74"/>
      <c r="M32" s="50"/>
      <c r="N32" s="50"/>
      <c r="O32" s="50"/>
      <c r="P32" s="60"/>
      <c r="Q32" s="60"/>
      <c r="R32" s="50"/>
      <c r="S32" s="50"/>
      <c r="T32" s="50"/>
      <c r="AA32" s="204"/>
      <c r="AB32" s="204"/>
      <c r="AC32" s="204"/>
      <c r="AD32" s="204"/>
      <c r="AE32" s="204"/>
      <c r="AF32" s="204"/>
      <c r="AG32" s="204"/>
    </row>
    <row r="33" spans="1:33" ht="12.75">
      <c r="A33" s="69"/>
      <c r="B33" s="209"/>
      <c r="C33" s="209"/>
      <c r="D33" s="209"/>
      <c r="E33" s="209"/>
      <c r="F33" s="209"/>
      <c r="G33" s="62"/>
      <c r="K33" s="50"/>
      <c r="L33" s="74"/>
      <c r="M33" s="50"/>
      <c r="N33" s="50"/>
      <c r="O33" s="50"/>
      <c r="P33" s="60"/>
      <c r="Q33" s="60"/>
      <c r="R33" s="50"/>
      <c r="S33" s="50"/>
      <c r="T33" s="50"/>
      <c r="AA33" s="204"/>
      <c r="AB33" s="204"/>
      <c r="AC33" s="204"/>
      <c r="AD33" s="204"/>
      <c r="AE33" s="204"/>
      <c r="AF33" s="204"/>
      <c r="AG33" s="204"/>
    </row>
    <row r="34" spans="1:20" ht="12.75">
      <c r="A34" s="69"/>
      <c r="B34" s="209"/>
      <c r="C34" s="209"/>
      <c r="D34" s="209"/>
      <c r="E34" s="209"/>
      <c r="F34" s="209"/>
      <c r="G34" s="62"/>
      <c r="K34" s="50"/>
      <c r="L34" s="74"/>
      <c r="M34" s="50"/>
      <c r="N34" s="50"/>
      <c r="O34" s="50"/>
      <c r="P34" s="60"/>
      <c r="Q34" s="60"/>
      <c r="R34" s="50"/>
      <c r="S34" s="50"/>
      <c r="T34" s="50"/>
    </row>
    <row r="35" spans="1:20" ht="12.75">
      <c r="A35" s="69"/>
      <c r="B35" s="50"/>
      <c r="C35" s="57"/>
      <c r="D35" s="57"/>
      <c r="E35" s="50"/>
      <c r="F35" s="50"/>
      <c r="G35" s="62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12.75">
      <c r="A36" s="69"/>
      <c r="B36" s="50"/>
      <c r="C36" s="57"/>
      <c r="D36" s="57"/>
      <c r="E36" s="50"/>
      <c r="F36" s="50"/>
      <c r="G36" s="62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12.75">
      <c r="A37" s="205"/>
      <c r="B37" s="206"/>
      <c r="C37" s="206"/>
      <c r="D37" s="206"/>
      <c r="E37" s="206"/>
      <c r="F37" s="206"/>
      <c r="G37" s="207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7" ht="30" customHeight="1">
      <c r="A38" s="205"/>
      <c r="B38" s="206"/>
      <c r="C38" s="206"/>
      <c r="D38" s="206"/>
      <c r="E38" s="206"/>
      <c r="F38" s="206"/>
      <c r="G38" s="207"/>
    </row>
    <row r="39" spans="1:7" ht="12.75">
      <c r="A39" s="205"/>
      <c r="B39" s="206"/>
      <c r="C39" s="206"/>
      <c r="D39" s="206"/>
      <c r="E39" s="206"/>
      <c r="F39" s="206"/>
      <c r="G39" s="207"/>
    </row>
    <row r="40" spans="1:7" ht="12.75">
      <c r="A40" s="205"/>
      <c r="B40" s="206"/>
      <c r="C40" s="206"/>
      <c r="D40" s="206"/>
      <c r="E40" s="206"/>
      <c r="F40" s="206"/>
      <c r="G40" s="207"/>
    </row>
    <row r="41" spans="1:7" ht="12" customHeight="1">
      <c r="A41" s="205"/>
      <c r="B41" s="206"/>
      <c r="C41" s="206"/>
      <c r="D41" s="206"/>
      <c r="E41" s="206"/>
      <c r="F41" s="206"/>
      <c r="G41" s="207"/>
    </row>
    <row r="42" spans="1:7" ht="12.75">
      <c r="A42" s="205"/>
      <c r="B42" s="206"/>
      <c r="C42" s="206"/>
      <c r="D42" s="206"/>
      <c r="E42" s="206"/>
      <c r="F42" s="206"/>
      <c r="G42" s="207"/>
    </row>
    <row r="43" spans="1:7" ht="12.75">
      <c r="A43" s="69"/>
      <c r="B43" s="50"/>
      <c r="C43" s="57"/>
      <c r="D43" s="57"/>
      <c r="E43" s="50"/>
      <c r="F43" s="50"/>
      <c r="G43" s="62"/>
    </row>
    <row r="44" spans="1:7" ht="13.5" thickBot="1">
      <c r="A44" s="113"/>
      <c r="B44" s="114"/>
      <c r="C44" s="115"/>
      <c r="D44" s="115"/>
      <c r="E44" s="114"/>
      <c r="F44" s="114"/>
      <c r="G44" s="116"/>
    </row>
  </sheetData>
  <sheetProtection/>
  <mergeCells count="40">
    <mergeCell ref="F18:G18"/>
    <mergeCell ref="F19:G19"/>
    <mergeCell ref="F20:G20"/>
    <mergeCell ref="D20:E2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D14:E14"/>
    <mergeCell ref="D15:E15"/>
    <mergeCell ref="D16:E16"/>
    <mergeCell ref="D17:E17"/>
    <mergeCell ref="D18:E18"/>
    <mergeCell ref="D19:E19"/>
    <mergeCell ref="A5:G5"/>
    <mergeCell ref="A7:C7"/>
    <mergeCell ref="A20:C20"/>
    <mergeCell ref="D9:E9"/>
    <mergeCell ref="D10:E10"/>
    <mergeCell ref="D11:E11"/>
    <mergeCell ref="D12:E12"/>
    <mergeCell ref="D13:E13"/>
    <mergeCell ref="D8:E8"/>
    <mergeCell ref="F8:G8"/>
    <mergeCell ref="A1:G1"/>
    <mergeCell ref="D7:E7"/>
    <mergeCell ref="F7:G7"/>
    <mergeCell ref="A2:G2"/>
    <mergeCell ref="A4:G4"/>
    <mergeCell ref="B31:F31"/>
    <mergeCell ref="B32:F32"/>
    <mergeCell ref="AA29:AG33"/>
    <mergeCell ref="A37:G42"/>
    <mergeCell ref="B30:F30"/>
    <mergeCell ref="B33:F34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G59"/>
  <sheetViews>
    <sheetView showGridLines="0" zoomScaleSheetLayoutView="70" workbookViewId="0" topLeftCell="A37">
      <selection activeCell="F16" sqref="F16"/>
    </sheetView>
  </sheetViews>
  <sheetFormatPr defaultColWidth="9.140625" defaultRowHeight="15"/>
  <cols>
    <col min="1" max="1" width="13.57421875" style="58" customWidth="1"/>
    <col min="2" max="2" width="13.00390625" style="58" customWidth="1"/>
    <col min="3" max="3" width="6.00390625" style="58" bestFit="1" customWidth="1"/>
    <col min="4" max="4" width="72.00390625" style="1" customWidth="1"/>
    <col min="5" max="5" width="15.140625" style="61" customWidth="1"/>
    <col min="6" max="6" width="21.421875" style="109" bestFit="1" customWidth="1"/>
    <col min="7" max="7" width="19.57421875" style="94" bestFit="1" customWidth="1"/>
    <col min="8" max="8" width="35.140625" style="1" customWidth="1"/>
    <col min="9" max="16384" width="9.140625" style="1" customWidth="1"/>
  </cols>
  <sheetData>
    <row r="1" spans="1:7" ht="24" customHeight="1">
      <c r="A1" s="242" t="s">
        <v>0</v>
      </c>
      <c r="B1" s="242"/>
      <c r="C1" s="242"/>
      <c r="D1" s="242"/>
      <c r="E1" s="242"/>
      <c r="F1" s="242"/>
      <c r="G1" s="242"/>
    </row>
    <row r="2" spans="1:7" s="110" customFormat="1" ht="21" customHeight="1">
      <c r="A2" s="243" t="s">
        <v>70</v>
      </c>
      <c r="B2" s="243"/>
      <c r="C2" s="243"/>
      <c r="D2" s="243"/>
      <c r="E2" s="243"/>
      <c r="F2" s="243"/>
      <c r="G2" s="243"/>
    </row>
    <row r="3" spans="1:7" ht="15" customHeight="1">
      <c r="A3" s="239" t="s">
        <v>71</v>
      </c>
      <c r="B3" s="240"/>
      <c r="C3" s="240"/>
      <c r="D3" s="240"/>
      <c r="E3" s="240"/>
      <c r="F3" s="240"/>
      <c r="G3" s="241"/>
    </row>
    <row r="4" spans="1:7" s="3" customFormat="1" ht="39.75" customHeight="1">
      <c r="A4" s="247" t="s">
        <v>152</v>
      </c>
      <c r="B4" s="248"/>
      <c r="C4" s="248"/>
      <c r="D4" s="249"/>
      <c r="E4" s="244" t="s">
        <v>72</v>
      </c>
      <c r="F4" s="245"/>
      <c r="G4" s="246"/>
    </row>
    <row r="5" spans="1:7" ht="12.75">
      <c r="A5" s="121"/>
      <c r="B5" s="71"/>
      <c r="C5" s="71"/>
      <c r="D5" s="71"/>
      <c r="E5" s="71"/>
      <c r="F5" s="108"/>
      <c r="G5" s="122"/>
    </row>
    <row r="6" spans="1:7" s="2" customFormat="1" ht="48.75" customHeight="1">
      <c r="A6" s="136" t="s">
        <v>1</v>
      </c>
      <c r="B6" s="136" t="s">
        <v>2</v>
      </c>
      <c r="C6" s="136" t="s">
        <v>3</v>
      </c>
      <c r="D6" s="136" t="s">
        <v>4</v>
      </c>
      <c r="E6" s="137" t="s">
        <v>60</v>
      </c>
      <c r="F6" s="138" t="s">
        <v>68</v>
      </c>
      <c r="G6" s="139" t="s">
        <v>69</v>
      </c>
    </row>
    <row r="7" spans="1:7" ht="15" customHeight="1">
      <c r="A7" s="148"/>
      <c r="B7" s="148"/>
      <c r="C7" s="148"/>
      <c r="D7" s="149" t="s">
        <v>74</v>
      </c>
      <c r="E7" s="150"/>
      <c r="F7" s="151"/>
      <c r="G7" s="152">
        <f>SUM(G8:G10)</f>
        <v>12506.74</v>
      </c>
    </row>
    <row r="8" spans="1:7" ht="12.75">
      <c r="A8" s="183" t="s">
        <v>116</v>
      </c>
      <c r="B8" s="183">
        <v>93210</v>
      </c>
      <c r="C8" s="183" t="s">
        <v>20</v>
      </c>
      <c r="D8" s="142" t="s">
        <v>88</v>
      </c>
      <c r="E8" s="176">
        <v>24</v>
      </c>
      <c r="F8" s="184">
        <v>302.69</v>
      </c>
      <c r="G8" s="145">
        <f>E8*F8</f>
        <v>7264.5599999999995</v>
      </c>
    </row>
    <row r="9" spans="1:7" ht="12.75">
      <c r="A9" s="183" t="s">
        <v>116</v>
      </c>
      <c r="B9" s="183" t="s">
        <v>166</v>
      </c>
      <c r="C9" s="183" t="s">
        <v>20</v>
      </c>
      <c r="D9" s="142" t="s">
        <v>90</v>
      </c>
      <c r="E9" s="176">
        <f>25*50</f>
        <v>1250</v>
      </c>
      <c r="F9" s="184">
        <v>3.69</v>
      </c>
      <c r="G9" s="145">
        <f aca="true" t="shared" si="0" ref="G9:G30">E9*F9</f>
        <v>4612.5</v>
      </c>
    </row>
    <row r="10" spans="1:7" ht="12.75">
      <c r="A10" s="183" t="s">
        <v>116</v>
      </c>
      <c r="B10" s="183" t="s">
        <v>118</v>
      </c>
      <c r="C10" s="183" t="s">
        <v>20</v>
      </c>
      <c r="D10" s="142" t="s">
        <v>89</v>
      </c>
      <c r="E10" s="176">
        <v>2</v>
      </c>
      <c r="F10" s="184">
        <v>314.84</v>
      </c>
      <c r="G10" s="145">
        <f t="shared" si="0"/>
        <v>629.68</v>
      </c>
    </row>
    <row r="11" spans="1:7" ht="12.75">
      <c r="A11" s="148"/>
      <c r="B11" s="148"/>
      <c r="C11" s="148"/>
      <c r="D11" s="149" t="s">
        <v>73</v>
      </c>
      <c r="E11" s="150"/>
      <c r="F11" s="151"/>
      <c r="G11" s="152">
        <f>SUM(G12:G16)</f>
        <v>39165.7372</v>
      </c>
    </row>
    <row r="12" spans="1:7" ht="12.75">
      <c r="A12" s="141" t="s">
        <v>117</v>
      </c>
      <c r="B12" s="179" t="s">
        <v>139</v>
      </c>
      <c r="C12" s="141" t="s">
        <v>82</v>
      </c>
      <c r="D12" s="142" t="s">
        <v>87</v>
      </c>
      <c r="E12" s="180">
        <f>3.1415*0.5*0.5*4*20</f>
        <v>62.830000000000005</v>
      </c>
      <c r="F12" s="144">
        <v>201.56</v>
      </c>
      <c r="G12" s="145">
        <f t="shared" si="0"/>
        <v>12664.0148</v>
      </c>
    </row>
    <row r="13" spans="1:7" ht="12.75">
      <c r="A13" s="141" t="s">
        <v>117</v>
      </c>
      <c r="B13" s="179" t="s">
        <v>145</v>
      </c>
      <c r="C13" s="141" t="s">
        <v>82</v>
      </c>
      <c r="D13" s="167" t="s">
        <v>98</v>
      </c>
      <c r="E13" s="180">
        <f>3.1415*0.5*0.5*4*20</f>
        <v>62.830000000000005</v>
      </c>
      <c r="F13" s="144">
        <v>270.3</v>
      </c>
      <c r="G13" s="145">
        <f t="shared" si="0"/>
        <v>16982.949</v>
      </c>
    </row>
    <row r="14" spans="1:7" ht="25.5">
      <c r="A14" s="141" t="s">
        <v>117</v>
      </c>
      <c r="B14" s="179" t="s">
        <v>143</v>
      </c>
      <c r="C14" s="141" t="s">
        <v>82</v>
      </c>
      <c r="D14" s="167" t="s">
        <v>144</v>
      </c>
      <c r="E14" s="178">
        <v>62.83</v>
      </c>
      <c r="F14" s="144">
        <v>33.38</v>
      </c>
      <c r="G14" s="145">
        <f t="shared" si="0"/>
        <v>2097.2654</v>
      </c>
    </row>
    <row r="15" spans="1:7" ht="12.75">
      <c r="A15" s="141" t="s">
        <v>117</v>
      </c>
      <c r="B15" s="179" t="s">
        <v>138</v>
      </c>
      <c r="C15" s="141" t="s">
        <v>81</v>
      </c>
      <c r="D15" s="142" t="s">
        <v>153</v>
      </c>
      <c r="E15" s="181">
        <v>370.8</v>
      </c>
      <c r="F15" s="144">
        <v>6.44</v>
      </c>
      <c r="G15" s="145">
        <f t="shared" si="0"/>
        <v>2387.952</v>
      </c>
    </row>
    <row r="16" spans="1:7" ht="12.75">
      <c r="A16" s="141" t="s">
        <v>117</v>
      </c>
      <c r="B16" s="179" t="s">
        <v>154</v>
      </c>
      <c r="C16" s="141" t="s">
        <v>81</v>
      </c>
      <c r="D16" s="142" t="s">
        <v>155</v>
      </c>
      <c r="E16" s="181">
        <v>752.4</v>
      </c>
      <c r="F16" s="144">
        <v>6.69</v>
      </c>
      <c r="G16" s="145">
        <f t="shared" si="0"/>
        <v>5033.5560000000005</v>
      </c>
    </row>
    <row r="17" spans="1:7" ht="12.75">
      <c r="A17" s="148"/>
      <c r="B17" s="148"/>
      <c r="C17" s="148"/>
      <c r="D17" s="149" t="s">
        <v>91</v>
      </c>
      <c r="E17" s="150"/>
      <c r="F17" s="151"/>
      <c r="G17" s="152">
        <f>SUM(G18:G23)</f>
        <v>18172.914900000003</v>
      </c>
    </row>
    <row r="18" spans="1:7" ht="12.75">
      <c r="A18" s="141" t="s">
        <v>117</v>
      </c>
      <c r="B18" s="179" t="s">
        <v>156</v>
      </c>
      <c r="C18" s="141" t="s">
        <v>81</v>
      </c>
      <c r="D18" s="167" t="s">
        <v>157</v>
      </c>
      <c r="E18" s="180">
        <v>25.92</v>
      </c>
      <c r="F18" s="144">
        <v>7.7</v>
      </c>
      <c r="G18" s="145">
        <f t="shared" si="0"/>
        <v>199.58400000000003</v>
      </c>
    </row>
    <row r="19" spans="1:7" ht="12.75">
      <c r="A19" s="141" t="s">
        <v>117</v>
      </c>
      <c r="B19" s="179" t="s">
        <v>137</v>
      </c>
      <c r="C19" s="141" t="s">
        <v>81</v>
      </c>
      <c r="D19" s="167" t="s">
        <v>158</v>
      </c>
      <c r="E19" s="180">
        <v>603.1800000000001</v>
      </c>
      <c r="F19" s="144">
        <v>6.47</v>
      </c>
      <c r="G19" s="145">
        <f t="shared" si="0"/>
        <v>3902.5746000000004</v>
      </c>
    </row>
    <row r="20" spans="1:7" ht="12.75">
      <c r="A20" s="141" t="s">
        <v>117</v>
      </c>
      <c r="B20" s="179" t="s">
        <v>159</v>
      </c>
      <c r="C20" s="141" t="s">
        <v>81</v>
      </c>
      <c r="D20" s="167" t="s">
        <v>160</v>
      </c>
      <c r="E20" s="180">
        <v>982.7100000000002</v>
      </c>
      <c r="F20" s="144">
        <v>6.69</v>
      </c>
      <c r="G20" s="145">
        <f t="shared" si="0"/>
        <v>6574.3299000000015</v>
      </c>
    </row>
    <row r="21" spans="1:7" ht="12.75">
      <c r="A21" s="141" t="s">
        <v>117</v>
      </c>
      <c r="B21" s="179" t="s">
        <v>140</v>
      </c>
      <c r="C21" s="141" t="s">
        <v>82</v>
      </c>
      <c r="D21" s="167" t="s">
        <v>79</v>
      </c>
      <c r="E21" s="180">
        <v>14.76</v>
      </c>
      <c r="F21" s="144">
        <v>290.7</v>
      </c>
      <c r="G21" s="145">
        <f t="shared" si="0"/>
        <v>4290.732</v>
      </c>
    </row>
    <row r="22" spans="1:7" ht="25.5">
      <c r="A22" s="141" t="s">
        <v>117</v>
      </c>
      <c r="B22" s="179" t="s">
        <v>143</v>
      </c>
      <c r="C22" s="141" t="s">
        <v>82</v>
      </c>
      <c r="D22" s="167" t="s">
        <v>144</v>
      </c>
      <c r="E22" s="180">
        <v>14.76</v>
      </c>
      <c r="F22" s="144">
        <v>33.38</v>
      </c>
      <c r="G22" s="145">
        <f t="shared" si="0"/>
        <v>492.6888</v>
      </c>
    </row>
    <row r="23" spans="1:7" ht="12.75">
      <c r="A23" s="141" t="s">
        <v>116</v>
      </c>
      <c r="B23" s="141">
        <v>5651</v>
      </c>
      <c r="C23" s="141" t="s">
        <v>20</v>
      </c>
      <c r="D23" s="167" t="s">
        <v>80</v>
      </c>
      <c r="E23" s="180">
        <v>84.57</v>
      </c>
      <c r="F23" s="144">
        <v>32.08</v>
      </c>
      <c r="G23" s="145">
        <f t="shared" si="0"/>
        <v>2713.0055999999995</v>
      </c>
    </row>
    <row r="24" spans="1:7" ht="12.75">
      <c r="A24" s="148"/>
      <c r="B24" s="148"/>
      <c r="C24" s="148"/>
      <c r="D24" s="149" t="s">
        <v>97</v>
      </c>
      <c r="E24" s="150"/>
      <c r="F24" s="151"/>
      <c r="G24" s="152">
        <f>SUM(G25:G30)</f>
        <v>59254.08810000001</v>
      </c>
    </row>
    <row r="25" spans="1:7" ht="12.75">
      <c r="A25" s="141" t="s">
        <v>117</v>
      </c>
      <c r="B25" s="179" t="s">
        <v>137</v>
      </c>
      <c r="C25" s="141" t="s">
        <v>81</v>
      </c>
      <c r="D25" s="142" t="s">
        <v>76</v>
      </c>
      <c r="E25" s="182">
        <v>1621.0800000000002</v>
      </c>
      <c r="F25" s="144">
        <v>6.47</v>
      </c>
      <c r="G25" s="145">
        <f t="shared" si="0"/>
        <v>10488.3876</v>
      </c>
    </row>
    <row r="26" spans="1:7" ht="12.75">
      <c r="A26" s="141" t="s">
        <v>117</v>
      </c>
      <c r="B26" s="179" t="s">
        <v>131</v>
      </c>
      <c r="C26" s="141" t="s">
        <v>81</v>
      </c>
      <c r="D26" s="142" t="s">
        <v>77</v>
      </c>
      <c r="E26" s="182">
        <v>740.52</v>
      </c>
      <c r="F26" s="144">
        <v>6.25</v>
      </c>
      <c r="G26" s="145">
        <f t="shared" si="0"/>
        <v>4628.25</v>
      </c>
    </row>
    <row r="27" spans="1:7" ht="12.75">
      <c r="A27" s="141" t="s">
        <v>117</v>
      </c>
      <c r="B27" s="179" t="s">
        <v>159</v>
      </c>
      <c r="C27" s="141" t="s">
        <v>81</v>
      </c>
      <c r="D27" s="142" t="s">
        <v>78</v>
      </c>
      <c r="E27" s="182">
        <v>2499.39</v>
      </c>
      <c r="F27" s="144">
        <v>6.69</v>
      </c>
      <c r="G27" s="145">
        <f t="shared" si="0"/>
        <v>16720.9191</v>
      </c>
    </row>
    <row r="28" spans="1:7" ht="12.75">
      <c r="A28" s="141" t="s">
        <v>117</v>
      </c>
      <c r="B28" s="179" t="s">
        <v>140</v>
      </c>
      <c r="C28" s="141" t="s">
        <v>82</v>
      </c>
      <c r="D28" s="142" t="s">
        <v>79</v>
      </c>
      <c r="E28" s="182">
        <v>36.61</v>
      </c>
      <c r="F28" s="144">
        <v>290.7</v>
      </c>
      <c r="G28" s="145">
        <f t="shared" si="0"/>
        <v>10642.527</v>
      </c>
    </row>
    <row r="29" spans="1:7" ht="12.75">
      <c r="A29" s="141" t="s">
        <v>117</v>
      </c>
      <c r="B29" s="179" t="s">
        <v>142</v>
      </c>
      <c r="C29" s="141" t="s">
        <v>82</v>
      </c>
      <c r="D29" s="142" t="s">
        <v>141</v>
      </c>
      <c r="E29" s="182">
        <v>36.61</v>
      </c>
      <c r="F29" s="144">
        <v>39.98</v>
      </c>
      <c r="G29" s="145">
        <f t="shared" si="0"/>
        <v>1463.6678</v>
      </c>
    </row>
    <row r="30" spans="1:7" ht="12.75">
      <c r="A30" s="141" t="s">
        <v>116</v>
      </c>
      <c r="B30" s="179" t="s">
        <v>133</v>
      </c>
      <c r="C30" s="141" t="s">
        <v>20</v>
      </c>
      <c r="D30" s="142" t="s">
        <v>80</v>
      </c>
      <c r="E30" s="182">
        <v>195.26</v>
      </c>
      <c r="F30" s="144">
        <v>78.41</v>
      </c>
      <c r="G30" s="145">
        <f t="shared" si="0"/>
        <v>15310.336599999999</v>
      </c>
    </row>
    <row r="31" spans="1:7" ht="12.75">
      <c r="A31" s="148"/>
      <c r="B31" s="148"/>
      <c r="C31" s="148"/>
      <c r="D31" s="149" t="s">
        <v>83</v>
      </c>
      <c r="E31" s="150"/>
      <c r="F31" s="151"/>
      <c r="G31" s="152">
        <f>SUM(G32:G33)</f>
        <v>2390.49</v>
      </c>
    </row>
    <row r="32" spans="1:7" ht="12.75">
      <c r="A32" s="146" t="s">
        <v>117</v>
      </c>
      <c r="B32" s="146">
        <v>150103</v>
      </c>
      <c r="C32" s="146" t="s">
        <v>123</v>
      </c>
      <c r="D32" s="147" t="s">
        <v>121</v>
      </c>
      <c r="E32" s="143">
        <v>110.38</v>
      </c>
      <c r="F32" s="144">
        <v>9</v>
      </c>
      <c r="G32" s="145">
        <f>E32*F32</f>
        <v>993.42</v>
      </c>
    </row>
    <row r="33" spans="1:7" ht="12.75">
      <c r="A33" s="146" t="s">
        <v>117</v>
      </c>
      <c r="B33" s="146">
        <v>150103</v>
      </c>
      <c r="C33" s="146" t="s">
        <v>123</v>
      </c>
      <c r="D33" s="147" t="s">
        <v>122</v>
      </c>
      <c r="E33" s="143">
        <v>155.23</v>
      </c>
      <c r="F33" s="144">
        <v>9</v>
      </c>
      <c r="G33" s="145">
        <f>E33*F33</f>
        <v>1397.07</v>
      </c>
    </row>
    <row r="34" spans="1:7" ht="12.75">
      <c r="A34" s="153"/>
      <c r="B34" s="153"/>
      <c r="C34" s="153"/>
      <c r="D34" s="154" t="s">
        <v>84</v>
      </c>
      <c r="E34" s="150"/>
      <c r="F34" s="151"/>
      <c r="G34" s="152">
        <f>SUM(G35:G42)</f>
        <v>111006.51804000001</v>
      </c>
    </row>
    <row r="35" spans="1:7" ht="12.75">
      <c r="A35" s="146" t="s">
        <v>117</v>
      </c>
      <c r="B35" s="146">
        <v>150103</v>
      </c>
      <c r="C35" s="141" t="s">
        <v>81</v>
      </c>
      <c r="D35" s="147" t="s">
        <v>124</v>
      </c>
      <c r="E35" s="143">
        <v>943.92</v>
      </c>
      <c r="F35" s="144">
        <v>9</v>
      </c>
      <c r="G35" s="145">
        <f aca="true" t="shared" si="1" ref="G35:G50">E35*F35</f>
        <v>8495.279999999999</v>
      </c>
    </row>
    <row r="36" spans="1:7" ht="12.75">
      <c r="A36" s="146" t="s">
        <v>117</v>
      </c>
      <c r="B36" s="146">
        <v>150103</v>
      </c>
      <c r="C36" s="141" t="s">
        <v>81</v>
      </c>
      <c r="D36" s="147" t="s">
        <v>125</v>
      </c>
      <c r="E36" s="143">
        <v>2750.76</v>
      </c>
      <c r="F36" s="144">
        <v>9</v>
      </c>
      <c r="G36" s="145">
        <f t="shared" si="1"/>
        <v>24756.840000000004</v>
      </c>
    </row>
    <row r="37" spans="1:7" ht="12.75">
      <c r="A37" s="146" t="s">
        <v>117</v>
      </c>
      <c r="B37" s="146">
        <v>150103</v>
      </c>
      <c r="C37" s="141" t="s">
        <v>81</v>
      </c>
      <c r="D37" s="147" t="s">
        <v>127</v>
      </c>
      <c r="E37" s="143">
        <v>2365.38</v>
      </c>
      <c r="F37" s="144">
        <v>9</v>
      </c>
      <c r="G37" s="145">
        <f t="shared" si="1"/>
        <v>21288.420000000002</v>
      </c>
    </row>
    <row r="38" spans="1:7" ht="25.5">
      <c r="A38" s="146" t="s">
        <v>117</v>
      </c>
      <c r="B38" s="146">
        <v>150103</v>
      </c>
      <c r="C38" s="141" t="s">
        <v>81</v>
      </c>
      <c r="D38" s="147" t="s">
        <v>126</v>
      </c>
      <c r="E38" s="143">
        <v>554.04</v>
      </c>
      <c r="F38" s="144">
        <v>9</v>
      </c>
      <c r="G38" s="145">
        <f t="shared" si="1"/>
        <v>4986.36</v>
      </c>
    </row>
    <row r="39" spans="1:7" ht="12.75">
      <c r="A39" s="146" t="s">
        <v>117</v>
      </c>
      <c r="B39" s="146">
        <v>150103</v>
      </c>
      <c r="C39" s="141" t="s">
        <v>81</v>
      </c>
      <c r="D39" s="147" t="s">
        <v>128</v>
      </c>
      <c r="E39" s="143">
        <v>5289.192</v>
      </c>
      <c r="F39" s="144">
        <v>9</v>
      </c>
      <c r="G39" s="145">
        <f t="shared" si="1"/>
        <v>47602.728</v>
      </c>
    </row>
    <row r="40" spans="1:7" ht="25.5">
      <c r="A40" s="146" t="s">
        <v>117</v>
      </c>
      <c r="B40" s="146">
        <v>150103</v>
      </c>
      <c r="C40" s="141" t="s">
        <v>81</v>
      </c>
      <c r="D40" s="147" t="s">
        <v>129</v>
      </c>
      <c r="E40" s="143">
        <v>38.879999999999995</v>
      </c>
      <c r="F40" s="144">
        <v>9</v>
      </c>
      <c r="G40" s="145">
        <f t="shared" si="1"/>
        <v>349.91999999999996</v>
      </c>
    </row>
    <row r="41" spans="1:7" ht="25.5">
      <c r="A41" s="146" t="s">
        <v>117</v>
      </c>
      <c r="B41" s="146">
        <v>150103</v>
      </c>
      <c r="C41" s="141" t="s">
        <v>81</v>
      </c>
      <c r="D41" s="147" t="s">
        <v>130</v>
      </c>
      <c r="E41" s="176">
        <v>232.551</v>
      </c>
      <c r="F41" s="144">
        <v>9</v>
      </c>
      <c r="G41" s="145">
        <f t="shared" si="1"/>
        <v>2092.959</v>
      </c>
    </row>
    <row r="42" spans="1:7" ht="12.75">
      <c r="A42" s="146" t="s">
        <v>117</v>
      </c>
      <c r="B42" s="179" t="s">
        <v>131</v>
      </c>
      <c r="C42" s="141" t="s">
        <v>81</v>
      </c>
      <c r="D42" s="147" t="s">
        <v>132</v>
      </c>
      <c r="E42" s="143">
        <v>241.41600000000003</v>
      </c>
      <c r="F42" s="144">
        <v>5.94</v>
      </c>
      <c r="G42" s="145">
        <f t="shared" si="1"/>
        <v>1434.0110400000003</v>
      </c>
    </row>
    <row r="43" spans="1:7" ht="12.75">
      <c r="A43" s="148"/>
      <c r="B43" s="148"/>
      <c r="C43" s="148"/>
      <c r="D43" s="149" t="s">
        <v>85</v>
      </c>
      <c r="E43" s="150"/>
      <c r="F43" s="151"/>
      <c r="G43" s="152">
        <f>SUM(G44:G45)</f>
        <v>10800</v>
      </c>
    </row>
    <row r="44" spans="1:7" ht="12.75">
      <c r="A44" s="146" t="s">
        <v>134</v>
      </c>
      <c r="B44" s="146"/>
      <c r="C44" s="146" t="s">
        <v>3</v>
      </c>
      <c r="D44" s="177" t="s">
        <v>119</v>
      </c>
      <c r="E44" s="143">
        <v>4000</v>
      </c>
      <c r="F44" s="144">
        <v>1.6</v>
      </c>
      <c r="G44" s="145">
        <f t="shared" si="1"/>
        <v>6400</v>
      </c>
    </row>
    <row r="45" spans="1:7" ht="12.75">
      <c r="A45" s="146" t="s">
        <v>134</v>
      </c>
      <c r="B45" s="146"/>
      <c r="C45" s="146" t="s">
        <v>3</v>
      </c>
      <c r="D45" s="177" t="s">
        <v>120</v>
      </c>
      <c r="E45" s="143">
        <v>2000</v>
      </c>
      <c r="F45" s="144">
        <v>2.2</v>
      </c>
      <c r="G45" s="145">
        <f t="shared" si="1"/>
        <v>4400</v>
      </c>
    </row>
    <row r="46" spans="1:7" ht="12.75">
      <c r="A46" s="148"/>
      <c r="B46" s="148"/>
      <c r="C46" s="148"/>
      <c r="D46" s="149" t="s">
        <v>86</v>
      </c>
      <c r="E46" s="150"/>
      <c r="F46" s="151"/>
      <c r="G46" s="152">
        <f>SUM(G47:G50)</f>
        <v>33927.42</v>
      </c>
    </row>
    <row r="47" spans="1:7" ht="12.75">
      <c r="A47" s="185" t="s">
        <v>134</v>
      </c>
      <c r="B47" s="185"/>
      <c r="C47" s="185" t="s">
        <v>20</v>
      </c>
      <c r="D47" s="177" t="s">
        <v>161</v>
      </c>
      <c r="E47" s="186">
        <v>642.49</v>
      </c>
      <c r="F47" s="184">
        <v>18</v>
      </c>
      <c r="G47" s="145">
        <f t="shared" si="1"/>
        <v>11564.82</v>
      </c>
    </row>
    <row r="48" spans="1:7" ht="12.75">
      <c r="A48" s="185" t="str">
        <f>A47</f>
        <v>COTAÇÃO</v>
      </c>
      <c r="B48" s="185"/>
      <c r="C48" s="185" t="s">
        <v>20</v>
      </c>
      <c r="D48" s="177" t="s">
        <v>162</v>
      </c>
      <c r="E48" s="186">
        <v>592.2</v>
      </c>
      <c r="F48" s="184">
        <v>18</v>
      </c>
      <c r="G48" s="145">
        <f t="shared" si="1"/>
        <v>10659.6</v>
      </c>
    </row>
    <row r="49" spans="1:7" ht="12.75">
      <c r="A49" s="185" t="str">
        <f>A48</f>
        <v>COTAÇÃO</v>
      </c>
      <c r="B49" s="185"/>
      <c r="C49" s="185" t="s">
        <v>20</v>
      </c>
      <c r="D49" s="177" t="s">
        <v>163</v>
      </c>
      <c r="E49" s="186">
        <v>601.6</v>
      </c>
      <c r="F49" s="184">
        <v>18</v>
      </c>
      <c r="G49" s="145">
        <f t="shared" si="1"/>
        <v>10828.800000000001</v>
      </c>
    </row>
    <row r="50" spans="1:7" ht="12.75">
      <c r="A50" s="185" t="s">
        <v>117</v>
      </c>
      <c r="B50" s="185">
        <v>160963</v>
      </c>
      <c r="C50" s="185" t="s">
        <v>21</v>
      </c>
      <c r="D50" s="177" t="s">
        <v>164</v>
      </c>
      <c r="E50" s="176">
        <v>47</v>
      </c>
      <c r="F50" s="184">
        <v>18.6</v>
      </c>
      <c r="G50" s="145">
        <f t="shared" si="1"/>
        <v>874.2</v>
      </c>
    </row>
    <row r="51" spans="1:7" ht="12.75">
      <c r="A51" s="153"/>
      <c r="B51" s="153"/>
      <c r="C51" s="153"/>
      <c r="D51" s="154" t="s">
        <v>95</v>
      </c>
      <c r="E51" s="150"/>
      <c r="F51" s="151"/>
      <c r="G51" s="152">
        <f>SUM(G52)</f>
        <v>2400</v>
      </c>
    </row>
    <row r="52" spans="1:7" ht="12.75">
      <c r="A52" s="146" t="s">
        <v>116</v>
      </c>
      <c r="B52" s="146">
        <v>9537</v>
      </c>
      <c r="C52" s="146" t="s">
        <v>20</v>
      </c>
      <c r="D52" s="147" t="s">
        <v>96</v>
      </c>
      <c r="E52" s="143">
        <v>1250</v>
      </c>
      <c r="F52" s="144">
        <v>1.92</v>
      </c>
      <c r="G52" s="145">
        <f>E52*F52</f>
        <v>2400</v>
      </c>
    </row>
    <row r="53" spans="1:7" ht="12.75">
      <c r="A53" s="153"/>
      <c r="B53" s="153"/>
      <c r="C53" s="153"/>
      <c r="D53" s="154" t="s">
        <v>165</v>
      </c>
      <c r="E53" s="150"/>
      <c r="F53" s="151"/>
      <c r="G53" s="152">
        <f>SUM(G54:G55)</f>
        <v>69669.6</v>
      </c>
    </row>
    <row r="54" spans="1:7" ht="12.75">
      <c r="A54" s="185" t="s">
        <v>116</v>
      </c>
      <c r="B54" s="187" t="s">
        <v>136</v>
      </c>
      <c r="C54" s="185" t="s">
        <v>94</v>
      </c>
      <c r="D54" s="177" t="s">
        <v>93</v>
      </c>
      <c r="E54" s="176">
        <v>440</v>
      </c>
      <c r="F54" s="184">
        <v>74.26</v>
      </c>
      <c r="G54" s="145">
        <f>E54*F54</f>
        <v>32674.4</v>
      </c>
    </row>
    <row r="55" spans="1:7" ht="12.75">
      <c r="A55" s="185" t="s">
        <v>116</v>
      </c>
      <c r="B55" s="187" t="s">
        <v>135</v>
      </c>
      <c r="C55" s="185" t="s">
        <v>94</v>
      </c>
      <c r="D55" s="177" t="s">
        <v>92</v>
      </c>
      <c r="E55" s="176">
        <v>880</v>
      </c>
      <c r="F55" s="184">
        <v>42.04</v>
      </c>
      <c r="G55" s="145">
        <f>E55*F55</f>
        <v>36995.2</v>
      </c>
    </row>
    <row r="56" spans="1:7" ht="12.75" customHeight="1">
      <c r="A56" s="236" t="s">
        <v>113</v>
      </c>
      <c r="B56" s="237"/>
      <c r="C56" s="237"/>
      <c r="D56" s="237"/>
      <c r="E56" s="237"/>
      <c r="F56" s="238"/>
      <c r="G56" s="173">
        <f>G53+G51+G46+G43+G34+G31+G24+G17+G11+G7</f>
        <v>359293.50824</v>
      </c>
    </row>
    <row r="57" spans="1:7" ht="12.75" customHeight="1">
      <c r="A57" s="236" t="s">
        <v>114</v>
      </c>
      <c r="B57" s="237"/>
      <c r="C57" s="237"/>
      <c r="D57" s="237"/>
      <c r="E57" s="237"/>
      <c r="F57" s="238"/>
      <c r="G57" s="173">
        <f>G56*BDI!D20</f>
        <v>88425.55931344593</v>
      </c>
    </row>
    <row r="58" spans="1:7" ht="12.75" customHeight="1">
      <c r="A58" s="236" t="s">
        <v>115</v>
      </c>
      <c r="B58" s="237"/>
      <c r="C58" s="237"/>
      <c r="D58" s="237"/>
      <c r="E58" s="237"/>
      <c r="F58" s="238"/>
      <c r="G58" s="188">
        <f>G56+G57</f>
        <v>447719.06755344593</v>
      </c>
    </row>
    <row r="59" spans="1:7" ht="12.75">
      <c r="A59" s="1"/>
      <c r="B59" s="1"/>
      <c r="C59" s="1"/>
      <c r="E59" s="1"/>
      <c r="F59" s="1"/>
      <c r="G59" s="1"/>
    </row>
  </sheetData>
  <sheetProtection/>
  <mergeCells count="8">
    <mergeCell ref="A57:F57"/>
    <mergeCell ref="A58:F58"/>
    <mergeCell ref="A3:G3"/>
    <mergeCell ref="A1:G1"/>
    <mergeCell ref="A2:G2"/>
    <mergeCell ref="E4:G4"/>
    <mergeCell ref="A56:F56"/>
    <mergeCell ref="A4:D4"/>
  </mergeCells>
  <printOptions horizontalCentered="1"/>
  <pageMargins left="0.7874015748031497" right="0.3937007874015748" top="0.5905511811023623" bottom="1.3779527559055118" header="0.31496062992125984" footer="0.31496062992125984"/>
  <pageSetup fitToHeight="0" fitToWidth="1" horizontalDpi="600" verticalDpi="600" orientation="portrait" paperSize="9" scale="56" r:id="rId1"/>
  <headerFooter>
    <oddFooter>&amp;C 
___________________________________________     
 Engº Civil Mário Ricardo Queiroz e Silva      
 CREA 14.273/D-GO       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SheetLayoutView="100" workbookViewId="0" topLeftCell="A7">
      <selection activeCell="C19" sqref="C19"/>
    </sheetView>
  </sheetViews>
  <sheetFormatPr defaultColWidth="9.140625" defaultRowHeight="15"/>
  <cols>
    <col min="1" max="1" width="10.7109375" style="7" customWidth="1"/>
    <col min="2" max="2" width="63.140625" style="8" customWidth="1"/>
    <col min="3" max="4" width="16.7109375" style="9" customWidth="1"/>
    <col min="5" max="5" width="18.7109375" style="10" customWidth="1"/>
    <col min="6" max="6" width="18.7109375" style="11" customWidth="1"/>
    <col min="7" max="7" width="14.28125" style="8" bestFit="1" customWidth="1"/>
    <col min="8" max="16384" width="9.140625" style="8" customWidth="1"/>
  </cols>
  <sheetData>
    <row r="1" spans="1:6" s="4" customFormat="1" ht="24.75" customHeight="1">
      <c r="A1" s="20"/>
      <c r="B1" s="255"/>
      <c r="C1" s="256"/>
      <c r="D1" s="256"/>
      <c r="E1" s="256"/>
      <c r="F1" s="21"/>
    </row>
    <row r="2" spans="1:6" s="4" customFormat="1" ht="24.75" customHeight="1">
      <c r="A2" s="55"/>
      <c r="B2" s="257"/>
      <c r="C2" s="257"/>
      <c r="D2" s="257"/>
      <c r="E2" s="257"/>
      <c r="F2" s="56"/>
    </row>
    <row r="3" spans="1:6" s="4" customFormat="1" ht="24.75" customHeight="1">
      <c r="A3" s="118"/>
      <c r="B3" s="119"/>
      <c r="C3" s="119"/>
      <c r="D3" s="119"/>
      <c r="E3" s="119"/>
      <c r="F3" s="120"/>
    </row>
    <row r="4" spans="1:6" s="5" customFormat="1" ht="15.75">
      <c r="A4" s="258" t="s">
        <v>8</v>
      </c>
      <c r="B4" s="258"/>
      <c r="C4" s="258"/>
      <c r="D4" s="258"/>
      <c r="E4" s="258"/>
      <c r="F4" s="258"/>
    </row>
    <row r="5" spans="1:6" s="22" customFormat="1" ht="15" customHeight="1">
      <c r="A5" s="125"/>
      <c r="B5" s="19"/>
      <c r="C5" s="19"/>
      <c r="D5" s="124"/>
      <c r="E5" s="124"/>
      <c r="F5" s="126"/>
    </row>
    <row r="6" spans="1:6" s="5" customFormat="1" ht="15" customHeight="1">
      <c r="A6" s="262" t="s">
        <v>9</v>
      </c>
      <c r="B6" s="262"/>
      <c r="C6" s="262"/>
      <c r="D6" s="262"/>
      <c r="E6" s="262"/>
      <c r="F6" s="262"/>
    </row>
    <row r="7" spans="1:6" s="5" customFormat="1" ht="12.75" customHeight="1">
      <c r="A7" s="259" t="s">
        <v>1</v>
      </c>
      <c r="B7" s="260" t="s">
        <v>10</v>
      </c>
      <c r="C7" s="261" t="s">
        <v>11</v>
      </c>
      <c r="D7" s="261" t="s">
        <v>12</v>
      </c>
      <c r="E7" s="75" t="s">
        <v>13</v>
      </c>
      <c r="F7" s="261" t="s">
        <v>14</v>
      </c>
    </row>
    <row r="8" spans="1:6" s="5" customFormat="1" ht="12.75">
      <c r="A8" s="259"/>
      <c r="B8" s="260"/>
      <c r="C8" s="261"/>
      <c r="D8" s="261"/>
      <c r="E8" s="76"/>
      <c r="F8" s="261"/>
    </row>
    <row r="9" spans="1:7" s="6" customFormat="1" ht="12.75">
      <c r="A9" s="81"/>
      <c r="B9" s="77"/>
      <c r="C9" s="82"/>
      <c r="D9" s="83"/>
      <c r="E9" s="84"/>
      <c r="F9" s="85"/>
      <c r="G9" s="53"/>
    </row>
    <row r="10" spans="1:7" s="6" customFormat="1" ht="12.75">
      <c r="A10" s="81"/>
      <c r="B10" s="77"/>
      <c r="C10" s="82"/>
      <c r="D10" s="83"/>
      <c r="E10" s="84"/>
      <c r="F10" s="85"/>
      <c r="G10" s="54"/>
    </row>
    <row r="11" spans="1:7" s="6" customFormat="1" ht="12.75">
      <c r="A11" s="81"/>
      <c r="B11" s="77"/>
      <c r="C11" s="82"/>
      <c r="D11" s="83"/>
      <c r="E11" s="84"/>
      <c r="F11" s="85"/>
      <c r="G11" s="54"/>
    </row>
    <row r="12" spans="1:7" s="6" customFormat="1" ht="12.75">
      <c r="A12" s="81"/>
      <c r="B12" s="77"/>
      <c r="C12" s="82"/>
      <c r="D12" s="83"/>
      <c r="E12" s="84"/>
      <c r="F12" s="85"/>
      <c r="G12" s="54"/>
    </row>
    <row r="13" spans="1:7" s="6" customFormat="1" ht="12.75">
      <c r="A13" s="81"/>
      <c r="B13" s="77"/>
      <c r="C13" s="82"/>
      <c r="D13" s="83"/>
      <c r="E13" s="84"/>
      <c r="F13" s="85"/>
      <c r="G13" s="54"/>
    </row>
    <row r="14" spans="1:7" s="6" customFormat="1" ht="12.75">
      <c r="A14" s="81"/>
      <c r="B14" s="77"/>
      <c r="C14" s="82"/>
      <c r="D14" s="83"/>
      <c r="E14" s="84"/>
      <c r="F14" s="85"/>
      <c r="G14" s="54"/>
    </row>
    <row r="15" spans="1:7" s="6" customFormat="1" ht="12.75">
      <c r="A15" s="81"/>
      <c r="B15" s="77"/>
      <c r="C15" s="82"/>
      <c r="D15" s="83"/>
      <c r="E15" s="84"/>
      <c r="F15" s="85"/>
      <c r="G15" s="54"/>
    </row>
    <row r="16" spans="1:7" s="6" customFormat="1" ht="12.75">
      <c r="A16" s="81"/>
      <c r="B16" s="77"/>
      <c r="C16" s="82"/>
      <c r="D16" s="83"/>
      <c r="E16" s="84"/>
      <c r="F16" s="85"/>
      <c r="G16" s="54"/>
    </row>
    <row r="17" spans="1:7" s="6" customFormat="1" ht="12.75">
      <c r="A17" s="81"/>
      <c r="B17" s="77"/>
      <c r="C17" s="82"/>
      <c r="D17" s="83"/>
      <c r="E17" s="84"/>
      <c r="F17" s="85"/>
      <c r="G17" s="54"/>
    </row>
    <row r="18" spans="1:7" s="6" customFormat="1" ht="12.75">
      <c r="A18" s="81"/>
      <c r="B18" s="77"/>
      <c r="C18" s="82"/>
      <c r="D18" s="83"/>
      <c r="E18" s="84"/>
      <c r="F18" s="85"/>
      <c r="G18" s="54"/>
    </row>
    <row r="19" spans="1:7" s="6" customFormat="1" ht="12.75">
      <c r="A19" s="81"/>
      <c r="B19" s="77"/>
      <c r="C19" s="82"/>
      <c r="D19" s="83"/>
      <c r="E19" s="84"/>
      <c r="F19" s="85"/>
      <c r="G19" s="54"/>
    </row>
    <row r="20" spans="1:7" s="6" customFormat="1" ht="12.75">
      <c r="A20" s="81"/>
      <c r="B20" s="77"/>
      <c r="C20" s="82"/>
      <c r="D20" s="83"/>
      <c r="E20" s="84"/>
      <c r="F20" s="85"/>
      <c r="G20" s="54"/>
    </row>
    <row r="21" spans="1:7" s="6" customFormat="1" ht="12.75">
      <c r="A21" s="81"/>
      <c r="B21" s="77"/>
      <c r="C21" s="82"/>
      <c r="D21" s="83"/>
      <c r="E21" s="84"/>
      <c r="F21" s="85"/>
      <c r="G21" s="54"/>
    </row>
    <row r="22" spans="1:7" ht="12.75">
      <c r="A22" s="86"/>
      <c r="B22" s="79" t="s">
        <v>15</v>
      </c>
      <c r="C22" s="87"/>
      <c r="D22" s="88"/>
      <c r="E22" s="87"/>
      <c r="F22" s="87"/>
      <c r="G22" s="12"/>
    </row>
    <row r="23" spans="1:7" ht="12.75">
      <c r="A23" s="88"/>
      <c r="B23" s="79" t="s">
        <v>54</v>
      </c>
      <c r="C23" s="87"/>
      <c r="D23" s="89"/>
      <c r="E23" s="87"/>
      <c r="F23" s="87"/>
      <c r="G23" s="12"/>
    </row>
    <row r="24" spans="1:7" ht="12.75">
      <c r="A24" s="86"/>
      <c r="B24" s="79" t="s">
        <v>110</v>
      </c>
      <c r="C24" s="87"/>
      <c r="D24" s="89"/>
      <c r="E24" s="87"/>
      <c r="F24" s="87"/>
      <c r="G24" s="12"/>
    </row>
    <row r="25" spans="1:7" ht="11.25" customHeight="1">
      <c r="A25" s="129"/>
      <c r="B25" s="130"/>
      <c r="C25" s="131"/>
      <c r="D25" s="131"/>
      <c r="E25" s="132"/>
      <c r="F25" s="133"/>
      <c r="G25" s="12"/>
    </row>
    <row r="26" spans="1:7" ht="11.25">
      <c r="A26" s="127"/>
      <c r="B26" s="12"/>
      <c r="C26" s="23"/>
      <c r="D26" s="23"/>
      <c r="E26" s="13"/>
      <c r="F26" s="128"/>
      <c r="G26" s="12"/>
    </row>
    <row r="27" spans="1:6" s="12" customFormat="1" ht="11.25">
      <c r="A27" s="263" t="s">
        <v>22</v>
      </c>
      <c r="B27" s="264"/>
      <c r="C27" s="264"/>
      <c r="D27" s="264"/>
      <c r="E27" s="264"/>
      <c r="F27" s="265"/>
    </row>
    <row r="28" spans="1:7" ht="11.25">
      <c r="A28" s="259" t="s">
        <v>1</v>
      </c>
      <c r="B28" s="260" t="s">
        <v>10</v>
      </c>
      <c r="C28" s="261" t="s">
        <v>11</v>
      </c>
      <c r="D28" s="261" t="s">
        <v>12</v>
      </c>
      <c r="E28" s="75" t="s">
        <v>13</v>
      </c>
      <c r="F28" s="261" t="s">
        <v>14</v>
      </c>
      <c r="G28" s="12"/>
    </row>
    <row r="29" spans="1:7" ht="11.25">
      <c r="A29" s="259"/>
      <c r="B29" s="260"/>
      <c r="C29" s="261"/>
      <c r="D29" s="261"/>
      <c r="E29" s="76"/>
      <c r="F29" s="261"/>
      <c r="G29" s="12"/>
    </row>
    <row r="30" spans="1:7" ht="12.75">
      <c r="A30" s="81"/>
      <c r="B30" s="77"/>
      <c r="C30" s="93"/>
      <c r="D30" s="83"/>
      <c r="E30" s="84"/>
      <c r="F30" s="85"/>
      <c r="G30" s="12"/>
    </row>
    <row r="31" spans="1:7" ht="12.75">
      <c r="A31" s="78"/>
      <c r="B31" s="79" t="s">
        <v>15</v>
      </c>
      <c r="C31" s="87"/>
      <c r="D31" s="88"/>
      <c r="E31" s="87"/>
      <c r="F31" s="87"/>
      <c r="G31" s="12"/>
    </row>
    <row r="32" spans="1:7" ht="12.75">
      <c r="A32" s="80"/>
      <c r="B32" s="79" t="s">
        <v>111</v>
      </c>
      <c r="C32" s="87"/>
      <c r="D32" s="89"/>
      <c r="E32" s="87"/>
      <c r="F32" s="87"/>
      <c r="G32" s="12"/>
    </row>
    <row r="33" spans="1:7" ht="12.75">
      <c r="A33" s="78"/>
      <c r="B33" s="79" t="s">
        <v>112</v>
      </c>
      <c r="C33" s="87"/>
      <c r="D33" s="89"/>
      <c r="E33" s="87"/>
      <c r="F33" s="87"/>
      <c r="G33" s="12"/>
    </row>
    <row r="34" spans="1:7" ht="12.75">
      <c r="A34" s="18"/>
      <c r="B34" s="12"/>
      <c r="C34" s="23"/>
      <c r="D34" s="23"/>
      <c r="E34" s="13"/>
      <c r="F34" s="24"/>
      <c r="G34" s="59"/>
    </row>
    <row r="35" spans="1:6" ht="15" customHeight="1">
      <c r="A35" s="250" t="s">
        <v>29</v>
      </c>
      <c r="B35" s="251"/>
      <c r="C35" s="251"/>
      <c r="D35" s="252"/>
      <c r="E35" s="253"/>
      <c r="F35" s="254"/>
    </row>
    <row r="36" spans="1:7" ht="12.75">
      <c r="A36" s="18"/>
      <c r="B36" s="12"/>
      <c r="C36" s="23"/>
      <c r="D36" s="23"/>
      <c r="E36" s="13"/>
      <c r="F36" s="24"/>
      <c r="G36" s="70"/>
    </row>
    <row r="37" spans="1:8" ht="15" customHeight="1">
      <c r="A37" s="117"/>
      <c r="B37" s="12"/>
      <c r="C37" s="59"/>
      <c r="D37" s="59"/>
      <c r="E37" s="59"/>
      <c r="F37" s="59"/>
      <c r="G37" s="70"/>
      <c r="H37" s="12"/>
    </row>
    <row r="38" spans="1:8" ht="12.75" customHeight="1">
      <c r="A38" s="117"/>
      <c r="B38" s="12"/>
      <c r="C38" s="59"/>
      <c r="D38" s="70"/>
      <c r="E38" s="70"/>
      <c r="F38" s="70"/>
      <c r="G38" s="72"/>
      <c r="H38" s="12"/>
    </row>
    <row r="39" spans="1:8" ht="12.75" customHeight="1">
      <c r="A39" s="117"/>
      <c r="B39" s="12"/>
      <c r="C39" s="70"/>
      <c r="D39" s="70"/>
      <c r="E39" s="70"/>
      <c r="F39" s="70"/>
      <c r="G39" s="72"/>
      <c r="H39" s="12"/>
    </row>
    <row r="40" spans="1:7" ht="12.75" customHeight="1">
      <c r="A40" s="117"/>
      <c r="B40" s="12"/>
      <c r="C40" s="70"/>
      <c r="D40" s="70"/>
      <c r="E40" s="70"/>
      <c r="F40" s="70"/>
      <c r="G40" s="12"/>
    </row>
    <row r="41" spans="1:6" ht="12" customHeight="1">
      <c r="A41" s="18"/>
      <c r="B41" s="12"/>
      <c r="C41" s="70"/>
      <c r="D41" s="72"/>
      <c r="E41" s="72"/>
      <c r="F41" s="72"/>
    </row>
    <row r="42" spans="1:6" ht="12" customHeight="1">
      <c r="A42" s="18"/>
      <c r="B42" s="72"/>
      <c r="C42" s="72"/>
      <c r="D42" s="72"/>
      <c r="E42" s="72"/>
      <c r="F42" s="72"/>
    </row>
    <row r="43" spans="1:6" ht="11.25" customHeight="1">
      <c r="A43" s="18"/>
      <c r="B43" s="12"/>
      <c r="C43" s="23"/>
      <c r="D43" s="23"/>
      <c r="E43" s="13"/>
      <c r="F43" s="24"/>
    </row>
  </sheetData>
  <sheetProtection/>
  <mergeCells count="16">
    <mergeCell ref="F7:F8"/>
    <mergeCell ref="A28:A29"/>
    <mergeCell ref="B28:B29"/>
    <mergeCell ref="C28:C29"/>
    <mergeCell ref="D28:D29"/>
    <mergeCell ref="F28:F29"/>
    <mergeCell ref="A35:D35"/>
    <mergeCell ref="E35:F35"/>
    <mergeCell ref="B1:E2"/>
    <mergeCell ref="A4:F4"/>
    <mergeCell ref="A7:A8"/>
    <mergeCell ref="B7:B8"/>
    <mergeCell ref="C7:C8"/>
    <mergeCell ref="A6:F6"/>
    <mergeCell ref="A27:F27"/>
    <mergeCell ref="D7:D8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91" r:id="rId1"/>
  <headerFooter>
    <oddFooter>&amp;C___________________________________________     
 Engº Civil ALEONES JOSÉ DA CRUZ JUNIOR      
 CREA 15296/D      
 C.P.F.: 004.348.151-52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="85" zoomScaleNormal="85" zoomScaleSheetLayoutView="85" workbookViewId="0" topLeftCell="A13">
      <selection activeCell="D28" sqref="D28"/>
    </sheetView>
  </sheetViews>
  <sheetFormatPr defaultColWidth="9.140625" defaultRowHeight="15"/>
  <cols>
    <col min="1" max="1" width="8.7109375" style="7" customWidth="1"/>
    <col min="2" max="2" width="66.28125" style="8" customWidth="1"/>
    <col min="3" max="3" width="11.57421875" style="14" customWidth="1"/>
    <col min="4" max="4" width="18.140625" style="10" customWidth="1"/>
    <col min="5" max="6" width="11.140625" style="16" customWidth="1"/>
    <col min="7" max="7" width="11.00390625" style="16" customWidth="1"/>
    <col min="8" max="8" width="11.140625" style="16" customWidth="1"/>
    <col min="9" max="16384" width="9.140625" style="8" customWidth="1"/>
  </cols>
  <sheetData>
    <row r="1" spans="1:8" ht="30" customHeight="1">
      <c r="A1" s="272"/>
      <c r="B1" s="273"/>
      <c r="C1" s="273"/>
      <c r="D1" s="273"/>
      <c r="E1" s="273"/>
      <c r="F1" s="273"/>
      <c r="G1" s="273"/>
      <c r="H1" s="273"/>
    </row>
    <row r="2" spans="1:8" ht="11.25">
      <c r="A2" s="272"/>
      <c r="B2" s="273"/>
      <c r="C2" s="273"/>
      <c r="D2" s="273"/>
      <c r="E2" s="273"/>
      <c r="F2" s="273"/>
      <c r="G2" s="273"/>
      <c r="H2" s="273"/>
    </row>
    <row r="3" spans="1:8" s="15" customFormat="1" ht="18" customHeight="1">
      <c r="A3" s="258" t="s">
        <v>16</v>
      </c>
      <c r="B3" s="258"/>
      <c r="C3" s="258"/>
      <c r="D3" s="258"/>
      <c r="E3" s="258"/>
      <c r="F3" s="258"/>
      <c r="G3" s="258"/>
      <c r="H3" s="258"/>
    </row>
    <row r="4" spans="1:8" s="5" customFormat="1" ht="18" customHeight="1">
      <c r="A4" s="274"/>
      <c r="B4" s="275"/>
      <c r="C4" s="275"/>
      <c r="D4" s="275"/>
      <c r="E4" s="275"/>
      <c r="F4" s="275"/>
      <c r="G4" s="275"/>
      <c r="H4" s="275"/>
    </row>
    <row r="5" spans="1:8" s="5" customFormat="1" ht="18" customHeight="1">
      <c r="A5" s="276" t="s">
        <v>1</v>
      </c>
      <c r="B5" s="277" t="s">
        <v>10</v>
      </c>
      <c r="C5" s="278" t="s">
        <v>17</v>
      </c>
      <c r="D5" s="279" t="s">
        <v>18</v>
      </c>
      <c r="E5" s="280" t="s">
        <v>167</v>
      </c>
      <c r="F5" s="280"/>
      <c r="G5" s="280"/>
      <c r="H5" s="280"/>
    </row>
    <row r="6" spans="1:8" s="5" customFormat="1" ht="18" customHeight="1">
      <c r="A6" s="276"/>
      <c r="B6" s="277"/>
      <c r="C6" s="278"/>
      <c r="D6" s="279"/>
      <c r="E6" s="90" t="s">
        <v>23</v>
      </c>
      <c r="F6" s="90" t="s">
        <v>24</v>
      </c>
      <c r="G6" s="90" t="s">
        <v>25</v>
      </c>
      <c r="H6" s="90" t="s">
        <v>55</v>
      </c>
    </row>
    <row r="7" spans="1:8" s="5" customFormat="1" ht="15" customHeight="1">
      <c r="A7" s="269">
        <v>1</v>
      </c>
      <c r="B7" s="270" t="str">
        <f>Cobertura!D7</f>
        <v>SERVIÇOS PRELIMINARES</v>
      </c>
      <c r="C7" s="283">
        <f>D7/$D$27</f>
        <v>0.034809256814197095</v>
      </c>
      <c r="D7" s="271">
        <f>Cobertura!G7</f>
        <v>12506.74</v>
      </c>
      <c r="E7" s="91">
        <v>1</v>
      </c>
      <c r="F7" s="91"/>
      <c r="G7" s="91"/>
      <c r="H7" s="91"/>
    </row>
    <row r="8" spans="1:8" s="5" customFormat="1" ht="15" customHeight="1">
      <c r="A8" s="269"/>
      <c r="B8" s="270"/>
      <c r="C8" s="283"/>
      <c r="D8" s="271"/>
      <c r="E8" s="92">
        <f>E7*$D$7</f>
        <v>12506.74</v>
      </c>
      <c r="F8" s="92">
        <f>F7*$D$7</f>
        <v>0</v>
      </c>
      <c r="G8" s="92">
        <f>G7*$D$7</f>
        <v>0</v>
      </c>
      <c r="H8" s="92">
        <f>H7*$D$7</f>
        <v>0</v>
      </c>
    </row>
    <row r="9" spans="1:8" s="5" customFormat="1" ht="15" customHeight="1">
      <c r="A9" s="269">
        <v>2</v>
      </c>
      <c r="B9" s="270" t="str">
        <f>Cobertura!D11</f>
        <v>FUNDAÇÃO</v>
      </c>
      <c r="C9" s="283">
        <f>D9/$D$27</f>
        <v>0.10900763944178521</v>
      </c>
      <c r="D9" s="271">
        <f>Cobertura!G11</f>
        <v>39165.7372</v>
      </c>
      <c r="E9" s="91">
        <v>1</v>
      </c>
      <c r="F9" s="91"/>
      <c r="G9" s="91"/>
      <c r="H9" s="91"/>
    </row>
    <row r="10" spans="1:8" s="5" customFormat="1" ht="15" customHeight="1">
      <c r="A10" s="269"/>
      <c r="B10" s="270"/>
      <c r="C10" s="283"/>
      <c r="D10" s="271"/>
      <c r="E10" s="92">
        <f>E9*$D$9</f>
        <v>39165.7372</v>
      </c>
      <c r="F10" s="92">
        <f>F9*$D$9</f>
        <v>0</v>
      </c>
      <c r="G10" s="92">
        <f>G9*$D$9</f>
        <v>0</v>
      </c>
      <c r="H10" s="92">
        <f>H9*$D$9</f>
        <v>0</v>
      </c>
    </row>
    <row r="11" spans="1:8" s="5" customFormat="1" ht="15" customHeight="1">
      <c r="A11" s="269">
        <v>3</v>
      </c>
      <c r="B11" s="270" t="str">
        <f>Cobertura!D17</f>
        <v>BLOCOS</v>
      </c>
      <c r="C11" s="283">
        <f>D11/$D$27</f>
        <v>0.050579580435561065</v>
      </c>
      <c r="D11" s="271">
        <f>Cobertura!G17</f>
        <v>18172.914900000003</v>
      </c>
      <c r="E11" s="91">
        <v>1</v>
      </c>
      <c r="F11" s="91"/>
      <c r="G11" s="91"/>
      <c r="H11" s="91"/>
    </row>
    <row r="12" spans="1:8" s="5" customFormat="1" ht="15" customHeight="1">
      <c r="A12" s="269"/>
      <c r="B12" s="270"/>
      <c r="C12" s="283"/>
      <c r="D12" s="271"/>
      <c r="E12" s="92">
        <f>E11*$D$11</f>
        <v>18172.914900000003</v>
      </c>
      <c r="F12" s="92">
        <f>F11*$D$11</f>
        <v>0</v>
      </c>
      <c r="G12" s="92">
        <f>G11*$D$11</f>
        <v>0</v>
      </c>
      <c r="H12" s="92">
        <f>H11*$D$11</f>
        <v>0</v>
      </c>
    </row>
    <row r="13" spans="1:8" s="5" customFormat="1" ht="15" customHeight="1">
      <c r="A13" s="269">
        <v>4</v>
      </c>
      <c r="B13" s="270" t="str">
        <f>Cobertura!D24</f>
        <v>PILARES DE CONCRETO</v>
      </c>
      <c r="C13" s="283">
        <f>D13/$D$27</f>
        <v>0.164918337629467</v>
      </c>
      <c r="D13" s="271">
        <f>Cobertura!G24</f>
        <v>59254.08810000001</v>
      </c>
      <c r="E13" s="91">
        <v>0.2</v>
      </c>
      <c r="F13" s="91">
        <v>0.8</v>
      </c>
      <c r="G13" s="91"/>
      <c r="H13" s="91"/>
    </row>
    <row r="14" spans="1:8" s="5" customFormat="1" ht="15" customHeight="1">
      <c r="A14" s="269"/>
      <c r="B14" s="270"/>
      <c r="C14" s="283"/>
      <c r="D14" s="271"/>
      <c r="E14" s="92">
        <f>E13*$D$13</f>
        <v>11850.817620000002</v>
      </c>
      <c r="F14" s="92">
        <f>F13*$D$13</f>
        <v>47403.27048000001</v>
      </c>
      <c r="G14" s="92">
        <f>G13*$D$13</f>
        <v>0</v>
      </c>
      <c r="H14" s="92">
        <f>H13*$D$13</f>
        <v>0</v>
      </c>
    </row>
    <row r="15" spans="1:8" s="5" customFormat="1" ht="15" customHeight="1">
      <c r="A15" s="269">
        <v>5</v>
      </c>
      <c r="B15" s="270" t="str">
        <f>Cobertura!D31</f>
        <v>LIGAÇÃO ENTRE PILAR/COBERTURA</v>
      </c>
      <c r="C15" s="283">
        <f>D15/$D$27</f>
        <v>0.006653306962627351</v>
      </c>
      <c r="D15" s="271">
        <f>Cobertura!G31</f>
        <v>2390.49</v>
      </c>
      <c r="E15" s="91"/>
      <c r="F15" s="91">
        <v>1</v>
      </c>
      <c r="G15" s="91"/>
      <c r="H15" s="91"/>
    </row>
    <row r="16" spans="1:8" s="5" customFormat="1" ht="15" customHeight="1">
      <c r="A16" s="269"/>
      <c r="B16" s="270"/>
      <c r="C16" s="283"/>
      <c r="D16" s="271"/>
      <c r="E16" s="92">
        <f>E15*$D$15</f>
        <v>0</v>
      </c>
      <c r="F16" s="92">
        <f>F15*$D$15</f>
        <v>2390.49</v>
      </c>
      <c r="G16" s="92">
        <f>G15*$D$15</f>
        <v>0</v>
      </c>
      <c r="H16" s="92">
        <f>H15*$D$15</f>
        <v>0</v>
      </c>
    </row>
    <row r="17" spans="1:8" s="5" customFormat="1" ht="15" customHeight="1">
      <c r="A17" s="269">
        <v>6</v>
      </c>
      <c r="B17" s="270" t="str">
        <f>Cobertura!D34</f>
        <v>COBERTURA METÁLICA</v>
      </c>
      <c r="C17" s="283">
        <f>D17/$D$27</f>
        <v>0.30895776153531324</v>
      </c>
      <c r="D17" s="271">
        <f>Cobertura!G34</f>
        <v>111006.51804000001</v>
      </c>
      <c r="E17" s="91"/>
      <c r="F17" s="91">
        <v>0.2</v>
      </c>
      <c r="G17" s="91">
        <v>0.6</v>
      </c>
      <c r="H17" s="91">
        <v>0.2</v>
      </c>
    </row>
    <row r="18" spans="1:8" s="5" customFormat="1" ht="15" customHeight="1">
      <c r="A18" s="269"/>
      <c r="B18" s="270"/>
      <c r="C18" s="283"/>
      <c r="D18" s="271"/>
      <c r="E18" s="92">
        <f>E17*$D$17</f>
        <v>0</v>
      </c>
      <c r="F18" s="92">
        <f>F17*$D$17</f>
        <v>22201.303608000002</v>
      </c>
      <c r="G18" s="92">
        <f>G17*$D$17</f>
        <v>66603.910824</v>
      </c>
      <c r="H18" s="92">
        <f>H17*$D$17</f>
        <v>22201.303608000002</v>
      </c>
    </row>
    <row r="19" spans="1:8" s="5" customFormat="1" ht="15" customHeight="1">
      <c r="A19" s="269">
        <v>7</v>
      </c>
      <c r="B19" s="270" t="str">
        <f>Cobertura!D43</f>
        <v>FIXAÇÃO PEÇAS COBERTURA</v>
      </c>
      <c r="C19" s="283">
        <f>D19/$D$27</f>
        <v>0.030058990080015145</v>
      </c>
      <c r="D19" s="271">
        <f>Cobertura!G43</f>
        <v>10800</v>
      </c>
      <c r="E19" s="91"/>
      <c r="F19" s="91"/>
      <c r="G19" s="91">
        <v>1</v>
      </c>
      <c r="H19" s="91"/>
    </row>
    <row r="20" spans="1:8" s="5" customFormat="1" ht="15" customHeight="1">
      <c r="A20" s="269"/>
      <c r="B20" s="270"/>
      <c r="C20" s="283"/>
      <c r="D20" s="271"/>
      <c r="E20" s="92">
        <f>E19*$D$19</f>
        <v>0</v>
      </c>
      <c r="F20" s="92">
        <f>F19*$D$19</f>
        <v>0</v>
      </c>
      <c r="G20" s="92">
        <f>G19*$D$19</f>
        <v>10800</v>
      </c>
      <c r="H20" s="92">
        <f>H19*$D$19</f>
        <v>0</v>
      </c>
    </row>
    <row r="21" spans="1:8" s="5" customFormat="1" ht="15" customHeight="1">
      <c r="A21" s="269">
        <v>8</v>
      </c>
      <c r="B21" s="270" t="str">
        <f>Cobertura!D46</f>
        <v>TELHA</v>
      </c>
      <c r="C21" s="283">
        <f>D21/$D$27</f>
        <v>0.09442814640930625</v>
      </c>
      <c r="D21" s="271">
        <f>Cobertura!G46</f>
        <v>33927.42</v>
      </c>
      <c r="E21" s="91"/>
      <c r="F21" s="91"/>
      <c r="G21" s="91">
        <v>0.2</v>
      </c>
      <c r="H21" s="91">
        <v>0.8</v>
      </c>
    </row>
    <row r="22" spans="1:8" s="5" customFormat="1" ht="15" customHeight="1">
      <c r="A22" s="269"/>
      <c r="B22" s="270"/>
      <c r="C22" s="283"/>
      <c r="D22" s="271"/>
      <c r="E22" s="92">
        <f>E21*$D$21</f>
        <v>0</v>
      </c>
      <c r="F22" s="92">
        <f>F21*$D$21</f>
        <v>0</v>
      </c>
      <c r="G22" s="92">
        <f>G21*$D$21</f>
        <v>6785.484</v>
      </c>
      <c r="H22" s="92">
        <f>H21*$D$21</f>
        <v>27141.936</v>
      </c>
    </row>
    <row r="23" spans="1:8" s="5" customFormat="1" ht="15" customHeight="1">
      <c r="A23" s="269">
        <v>9</v>
      </c>
      <c r="B23" s="270" t="str">
        <f>Cobertura!D51</f>
        <v>LIMPEZA FINAL</v>
      </c>
      <c r="C23" s="283">
        <f>D23/$D$27</f>
        <v>0.006679775573336699</v>
      </c>
      <c r="D23" s="271">
        <f>Cobertura!G51</f>
        <v>2400</v>
      </c>
      <c r="E23" s="91"/>
      <c r="F23" s="91"/>
      <c r="G23" s="91"/>
      <c r="H23" s="91">
        <v>1</v>
      </c>
    </row>
    <row r="24" spans="1:8" s="5" customFormat="1" ht="15" customHeight="1">
      <c r="A24" s="269"/>
      <c r="B24" s="270"/>
      <c r="C24" s="283"/>
      <c r="D24" s="271"/>
      <c r="E24" s="92">
        <f>E23*$D$23</f>
        <v>0</v>
      </c>
      <c r="F24" s="92">
        <f>F23*$D$23</f>
        <v>0</v>
      </c>
      <c r="G24" s="92">
        <f>G23*$D$23</f>
        <v>0</v>
      </c>
      <c r="H24" s="92">
        <f>H23*$D$23</f>
        <v>2400</v>
      </c>
    </row>
    <row r="25" spans="1:8" s="5" customFormat="1" ht="15" customHeight="1">
      <c r="A25" s="269">
        <v>10</v>
      </c>
      <c r="B25" s="270" t="str">
        <f>Cobertura!D53</f>
        <v>ADMINISTRAÇÃO ( 04 MESES)</v>
      </c>
      <c r="C25" s="283">
        <f>D25/$D$27</f>
        <v>0.19390720511839105</v>
      </c>
      <c r="D25" s="271">
        <f>Cobertura!G53</f>
        <v>69669.6</v>
      </c>
      <c r="E25" s="91">
        <v>0.25</v>
      </c>
      <c r="F25" s="91">
        <v>0.25</v>
      </c>
      <c r="G25" s="91">
        <v>0.25</v>
      </c>
      <c r="H25" s="91">
        <v>0.25</v>
      </c>
    </row>
    <row r="26" spans="1:8" s="5" customFormat="1" ht="15" customHeight="1">
      <c r="A26" s="269"/>
      <c r="B26" s="270"/>
      <c r="C26" s="283"/>
      <c r="D26" s="271"/>
      <c r="E26" s="92">
        <f>E25*$D$25</f>
        <v>17417.4</v>
      </c>
      <c r="F26" s="92">
        <f>F25*$D$25</f>
        <v>17417.4</v>
      </c>
      <c r="G26" s="92">
        <f>G25*$D$25</f>
        <v>17417.4</v>
      </c>
      <c r="H26" s="92">
        <f>H25*$D$25</f>
        <v>17417.4</v>
      </c>
    </row>
    <row r="27" spans="1:8" s="5" customFormat="1" ht="15" customHeight="1">
      <c r="A27" s="266" t="s">
        <v>169</v>
      </c>
      <c r="B27" s="266"/>
      <c r="C27" s="168"/>
      <c r="D27" s="169">
        <f>SUM(D7:D26)</f>
        <v>359293.50824</v>
      </c>
      <c r="E27" s="170">
        <f>E8+E10+E12+E14+E16+E18+E20+E22+E24+E26</f>
        <v>99113.60972000001</v>
      </c>
      <c r="F27" s="170">
        <f>F8+F10+F12+F14+F16+F18+F20+F22+F24+F26</f>
        <v>89412.46408800001</v>
      </c>
      <c r="G27" s="170">
        <f>G8+G10+G12+G14+G16+G18+G20+G22+G24+G26</f>
        <v>101606.79482400001</v>
      </c>
      <c r="H27" s="170">
        <f>H8+H10+H12+H14+H16+H18+H20+H22+H24+H26</f>
        <v>69160.639608</v>
      </c>
    </row>
    <row r="28" spans="1:8" s="5" customFormat="1" ht="15" customHeight="1">
      <c r="A28" s="266" t="s">
        <v>168</v>
      </c>
      <c r="B28" s="266"/>
      <c r="C28" s="284">
        <f>BDI!D20</f>
        <v>0.24610953798357982</v>
      </c>
      <c r="D28" s="169">
        <f>D27*C28</f>
        <v>88425.55931344593</v>
      </c>
      <c r="E28" s="170">
        <f>E27*$C$28</f>
        <v>24392.804696074047</v>
      </c>
      <c r="F28" s="170">
        <f>F27*$C$28</f>
        <v>22005.260226671104</v>
      </c>
      <c r="G28" s="170">
        <f>G27*$C$28</f>
        <v>25006.40133012703</v>
      </c>
      <c r="H28" s="170">
        <f>H27*$C$28</f>
        <v>17021.09306057375</v>
      </c>
    </row>
    <row r="29" spans="1:8" s="5" customFormat="1" ht="15" customHeight="1">
      <c r="A29" s="266" t="s">
        <v>30</v>
      </c>
      <c r="B29" s="266"/>
      <c r="C29" s="168"/>
      <c r="D29" s="169"/>
      <c r="E29" s="170">
        <f>E27+E28</f>
        <v>123506.41441607405</v>
      </c>
      <c r="F29" s="170">
        <f>F27+F28</f>
        <v>111417.72431467111</v>
      </c>
      <c r="G29" s="170">
        <f>G27+G28</f>
        <v>126613.19615412704</v>
      </c>
      <c r="H29" s="170">
        <f>H27+H28</f>
        <v>86181.73266857375</v>
      </c>
    </row>
    <row r="30" spans="1:8" s="5" customFormat="1" ht="15" customHeight="1">
      <c r="A30" s="266" t="s">
        <v>19</v>
      </c>
      <c r="B30" s="266"/>
      <c r="C30" s="189"/>
      <c r="D30" s="169">
        <f>D27+D28</f>
        <v>447719.06755344593</v>
      </c>
      <c r="E30" s="170">
        <f>E29</f>
        <v>123506.41441607405</v>
      </c>
      <c r="F30" s="170">
        <f>F29+E30</f>
        <v>234924.13873074518</v>
      </c>
      <c r="G30" s="170">
        <f>G29+F30</f>
        <v>361537.3348848722</v>
      </c>
      <c r="H30" s="170">
        <f>H29+G30</f>
        <v>447719.06755344593</v>
      </c>
    </row>
    <row r="31" spans="1:8" s="22" customFormat="1" ht="15" customHeight="1">
      <c r="A31" s="266" t="s">
        <v>31</v>
      </c>
      <c r="B31" s="266"/>
      <c r="C31" s="189"/>
      <c r="D31" s="171"/>
      <c r="E31" s="172">
        <f>E29/$D$30</f>
        <v>0.27585694549703454</v>
      </c>
      <c r="F31" s="172">
        <f>F29/$D$30</f>
        <v>0.24885633065286136</v>
      </c>
      <c r="G31" s="172">
        <f>G29/$D$30</f>
        <v>0.28279607756266206</v>
      </c>
      <c r="H31" s="172">
        <f>H29/$D$30</f>
        <v>0.19249064628744209</v>
      </c>
    </row>
    <row r="32" spans="1:8" s="22" customFormat="1" ht="15" customHeight="1">
      <c r="A32" s="266" t="s">
        <v>32</v>
      </c>
      <c r="B32" s="266"/>
      <c r="C32" s="189"/>
      <c r="D32" s="171"/>
      <c r="E32" s="172">
        <f>E30/$D$30</f>
        <v>0.27585694549703454</v>
      </c>
      <c r="F32" s="172">
        <f>F30/$D$30</f>
        <v>0.5247132761498959</v>
      </c>
      <c r="G32" s="172">
        <f>G30/$D$30</f>
        <v>0.8075093537125579</v>
      </c>
      <c r="H32" s="172">
        <f>H30/$D$30</f>
        <v>1</v>
      </c>
    </row>
    <row r="33" spans="1:8" s="22" customFormat="1" ht="15" customHeight="1">
      <c r="A33" s="267"/>
      <c r="B33" s="268"/>
      <c r="C33" s="268"/>
      <c r="D33" s="268"/>
      <c r="E33" s="268"/>
      <c r="F33" s="268"/>
      <c r="G33" s="268"/>
      <c r="H33" s="268"/>
    </row>
    <row r="34" spans="1:8" s="22" customFormat="1" ht="15" customHeight="1">
      <c r="A34" s="19"/>
      <c r="B34" s="19"/>
      <c r="C34" s="19"/>
      <c r="D34" s="19"/>
      <c r="E34" s="25"/>
      <c r="F34" s="25"/>
      <c r="G34" s="25"/>
      <c r="H34" s="25"/>
    </row>
    <row r="35" spans="1:8" s="22" customFormat="1" ht="15" customHeight="1">
      <c r="A35" s="7"/>
      <c r="B35" s="8"/>
      <c r="C35" s="14"/>
      <c r="D35" s="10"/>
      <c r="E35" s="16"/>
      <c r="F35" s="16"/>
      <c r="G35" s="16"/>
      <c r="H35" s="16"/>
    </row>
    <row r="36" ht="15" customHeight="1"/>
    <row r="38" spans="1:8" ht="12">
      <c r="A38" s="17"/>
      <c r="B38" s="17"/>
      <c r="C38" s="17"/>
      <c r="D38" s="8"/>
      <c r="E38" s="8"/>
      <c r="F38" s="8"/>
      <c r="G38" s="8"/>
      <c r="H38" s="8"/>
    </row>
  </sheetData>
  <sheetProtection/>
  <mergeCells count="55">
    <mergeCell ref="A4:H4"/>
    <mergeCell ref="E5:H5"/>
    <mergeCell ref="A27:B27"/>
    <mergeCell ref="A30:B30"/>
    <mergeCell ref="A33:H33"/>
    <mergeCell ref="A28:B28"/>
    <mergeCell ref="A29:B29"/>
    <mergeCell ref="A5:A6"/>
    <mergeCell ref="B5:B6"/>
    <mergeCell ref="C5:C6"/>
    <mergeCell ref="D5:D6"/>
    <mergeCell ref="A1:H2"/>
    <mergeCell ref="A3:H3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31:B31"/>
    <mergeCell ref="A32:B32"/>
  </mergeCells>
  <conditionalFormatting sqref="E8:H8 E10:H10 E12:H12 E14:H14 E16:H16 E18:H18 E20:H20 E22:H22 E24:H24 E26:H26">
    <cfRule type="cellIs" priority="1" dxfId="0" operator="greater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="75" zoomScaleSheetLayoutView="75" workbookViewId="0" topLeftCell="A1">
      <selection activeCell="C40" sqref="C40"/>
    </sheetView>
  </sheetViews>
  <sheetFormatPr defaultColWidth="9.140625" defaultRowHeight="15"/>
  <cols>
    <col min="1" max="1" width="12.28125" style="0" bestFit="1" customWidth="1"/>
    <col min="2" max="2" width="17.57421875" style="97" customWidth="1"/>
    <col min="3" max="3" width="76.57421875" style="0" customWidth="1"/>
    <col min="5" max="5" width="12.28125" style="0" bestFit="1" customWidth="1"/>
    <col min="6" max="6" width="14.421875" style="0" bestFit="1" customWidth="1"/>
    <col min="7" max="7" width="14.140625" style="0" bestFit="1" customWidth="1"/>
    <col min="12" max="12" width="66.7109375" style="0" bestFit="1" customWidth="1"/>
  </cols>
  <sheetData>
    <row r="1" spans="1:7" ht="54.75" customHeight="1">
      <c r="A1" s="282" t="s">
        <v>63</v>
      </c>
      <c r="B1" s="282"/>
      <c r="C1" s="282"/>
      <c r="D1" s="282"/>
      <c r="E1" s="282"/>
      <c r="F1" s="282"/>
      <c r="G1" s="282"/>
    </row>
    <row r="2" spans="1:7" ht="15">
      <c r="A2" s="106"/>
      <c r="B2" s="103"/>
      <c r="C2" s="104"/>
      <c r="D2" s="102"/>
      <c r="E2" s="107"/>
      <c r="F2" s="107"/>
      <c r="G2" s="107"/>
    </row>
    <row r="3" spans="1:7" ht="15">
      <c r="A3" s="95"/>
      <c r="B3" s="96"/>
      <c r="C3" s="95"/>
      <c r="D3" s="95"/>
      <c r="E3" s="95"/>
      <c r="F3" s="95"/>
      <c r="G3" s="95"/>
    </row>
    <row r="4" spans="1:7" ht="15">
      <c r="A4" s="95"/>
      <c r="B4" s="96"/>
      <c r="C4" s="95"/>
      <c r="D4" s="95"/>
      <c r="E4" s="95"/>
      <c r="F4" s="95"/>
      <c r="G4" s="95"/>
    </row>
    <row r="5" spans="1:7" ht="15">
      <c r="A5" s="95"/>
      <c r="B5" s="96"/>
      <c r="C5" s="95"/>
      <c r="D5" s="95"/>
      <c r="E5" s="95"/>
      <c r="F5" s="112"/>
      <c r="G5" s="95"/>
    </row>
    <row r="6" spans="1:7" ht="15">
      <c r="A6" s="95"/>
      <c r="B6" s="96"/>
      <c r="C6" s="95"/>
      <c r="D6" s="95"/>
      <c r="E6" s="95"/>
      <c r="F6" s="112"/>
      <c r="G6" s="95"/>
    </row>
    <row r="7" spans="1:7" ht="15">
      <c r="A7" s="95"/>
      <c r="B7" s="96"/>
      <c r="C7" s="111"/>
      <c r="D7" s="95"/>
      <c r="E7" s="95"/>
      <c r="F7" s="95"/>
      <c r="G7" s="95"/>
    </row>
    <row r="8" spans="1:7" ht="15">
      <c r="A8" s="95"/>
      <c r="B8" s="96"/>
      <c r="C8" s="95"/>
      <c r="D8" s="95"/>
      <c r="E8" s="95"/>
      <c r="F8" s="112"/>
      <c r="G8" s="95"/>
    </row>
    <row r="9" spans="1:7" ht="15">
      <c r="A9" s="98"/>
      <c r="B9" s="99"/>
      <c r="C9" s="100"/>
      <c r="F9" s="101"/>
      <c r="G9" s="105"/>
    </row>
    <row r="10" spans="1:5" ht="32.25" customHeight="1">
      <c r="A10" s="281"/>
      <c r="B10" s="281"/>
      <c r="C10" s="281"/>
      <c r="D10" s="281"/>
      <c r="E10" s="281"/>
    </row>
  </sheetData>
  <sheetProtection/>
  <mergeCells count="2">
    <mergeCell ref="A10:E10"/>
    <mergeCell ref="A1:G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9" r:id="rId1"/>
  <headerFooter>
    <oddFooter>&amp;C___________________________________________     
 Engº Civil ALEONES JOSÉ DA CRUZ JUNIOR      
 CREA 15296/D      
 C.P.F.: 004.348.151-52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Mário Ricardo</cp:lastModifiedBy>
  <cp:lastPrinted>2016-10-14T12:48:09Z</cp:lastPrinted>
  <dcterms:created xsi:type="dcterms:W3CDTF">2012-03-29T12:45:43Z</dcterms:created>
  <dcterms:modified xsi:type="dcterms:W3CDTF">2016-10-14T12:48:35Z</dcterms:modified>
  <cp:category/>
  <cp:version/>
  <cp:contentType/>
  <cp:contentStatus/>
</cp:coreProperties>
</file>